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40" windowWidth="27495" windowHeight="12210"/>
  </bookViews>
  <sheets>
    <sheet name="Rekapitulace stavby" sheetId="1" r:id="rId1"/>
    <sheet name="D.1.1. - ASŘ" sheetId="2" r:id="rId2"/>
    <sheet name="100 - Elektroinstalace" sheetId="3" r:id="rId3"/>
    <sheet name="200_1 - Vnitřní část" sheetId="4" r:id="rId4"/>
    <sheet name="200_2 - Splašková kanaliz..." sheetId="5" r:id="rId5"/>
    <sheet name="VON - Vedlejší a ostatní ..." sheetId="6" r:id="rId6"/>
  </sheets>
  <definedNames>
    <definedName name="_xlnm._FilterDatabase" localSheetId="2" hidden="1">'100 - Elektroinstalace'!$C$123:$K$136</definedName>
    <definedName name="_xlnm._FilterDatabase" localSheetId="3" hidden="1">'200_1 - Vnitřní část'!$C$129:$K$375</definedName>
    <definedName name="_xlnm._FilterDatabase" localSheetId="4" hidden="1">'200_2 - Splašková kanaliz...'!$C$142:$K$299</definedName>
    <definedName name="_xlnm._FilterDatabase" localSheetId="1" hidden="1">'D.1.1. - ASŘ'!$C$153:$K$817</definedName>
    <definedName name="_xlnm._FilterDatabase" localSheetId="5" hidden="1">'VON - Vedlejší a ostatní ...'!$C$120:$K$139</definedName>
    <definedName name="_xlnm.Print_Titles" localSheetId="2">'100 - Elektroinstalace'!$123:$123</definedName>
    <definedName name="_xlnm.Print_Titles" localSheetId="3">'200_1 - Vnitřní část'!$129:$129</definedName>
    <definedName name="_xlnm.Print_Titles" localSheetId="4">'200_2 - Splašková kanaliz...'!$142:$142</definedName>
    <definedName name="_xlnm.Print_Titles" localSheetId="1">'D.1.1. - ASŘ'!$153:$153</definedName>
    <definedName name="_xlnm.Print_Titles" localSheetId="0">'Rekapitulace stavby'!$92:$92</definedName>
    <definedName name="_xlnm.Print_Titles" localSheetId="5">'VON - Vedlejší a ostatní ...'!$120:$120</definedName>
    <definedName name="_xlnm.Print_Area" localSheetId="2">'100 - Elektroinstalace'!$C$4:$J$76,'100 - Elektroinstalace'!$C$82:$J$103,'100 - Elektroinstalace'!$C$109:$J$136</definedName>
    <definedName name="_xlnm.Print_Area" localSheetId="3">'200_1 - Vnitřní část'!$C$4:$J$76,'200_1 - Vnitřní část'!$C$82:$J$107,'200_1 - Vnitřní část'!$C$113:$J$375</definedName>
    <definedName name="_xlnm.Print_Area" localSheetId="4">'200_2 - Splašková kanaliz...'!$C$4:$J$76,'200_2 - Splašková kanaliz...'!$C$82:$J$120,'200_2 - Splašková kanaliz...'!$C$126:$J$299</definedName>
    <definedName name="_xlnm.Print_Area" localSheetId="1">'D.1.1. - ASŘ'!$C$4:$J$76,'D.1.1. - ASŘ'!$C$82:$J$133,'D.1.1. - ASŘ'!$C$139:$J$817</definedName>
    <definedName name="_xlnm.Print_Area" localSheetId="0">'Rekapitulace stavby'!$D$4:$AO$76,'Rekapitulace stavby'!$C$82:$AQ$103</definedName>
    <definedName name="_xlnm.Print_Area" localSheetId="5">'VON - Vedlejší a ostatní ...'!$C$4:$J$76,'VON - Vedlejší a ostatní ...'!$C$82:$J$102,'VON - Vedlejší a ostatní ...'!$C$108:$J$139</definedName>
  </definedNames>
  <calcPr calcId="144525"/>
</workbook>
</file>

<file path=xl/calcChain.xml><?xml version="1.0" encoding="utf-8"?>
<calcChain xmlns="http://schemas.openxmlformats.org/spreadsheetml/2006/main">
  <c r="J37" i="6" l="1"/>
  <c r="J36" i="6"/>
  <c r="AY102" i="1"/>
  <c r="J35" i="6"/>
  <c r="AX102" i="1" s="1"/>
  <c r="BI138" i="6"/>
  <c r="BH138" i="6"/>
  <c r="BG138" i="6"/>
  <c r="BF138" i="6"/>
  <c r="T138" i="6"/>
  <c r="T137" i="6" s="1"/>
  <c r="R138" i="6"/>
  <c r="R137" i="6"/>
  <c r="P138" i="6"/>
  <c r="P137" i="6"/>
  <c r="BI134" i="6"/>
  <c r="BH134" i="6"/>
  <c r="BG134" i="6"/>
  <c r="BF134" i="6"/>
  <c r="T134" i="6"/>
  <c r="T133" i="6"/>
  <c r="R134" i="6"/>
  <c r="R133" i="6" s="1"/>
  <c r="P134" i="6"/>
  <c r="P133" i="6"/>
  <c r="BI130" i="6"/>
  <c r="BH130" i="6"/>
  <c r="BG130" i="6"/>
  <c r="BF130" i="6"/>
  <c r="T130" i="6"/>
  <c r="T129" i="6"/>
  <c r="R130" i="6"/>
  <c r="R129" i="6"/>
  <c r="P130" i="6"/>
  <c r="P129" i="6" s="1"/>
  <c r="BI127" i="6"/>
  <c r="BH127" i="6"/>
  <c r="BG127" i="6"/>
  <c r="BF127" i="6"/>
  <c r="T127" i="6"/>
  <c r="R127" i="6"/>
  <c r="P127" i="6"/>
  <c r="BI124" i="6"/>
  <c r="BH124" i="6"/>
  <c r="BG124" i="6"/>
  <c r="BF124" i="6"/>
  <c r="T124" i="6"/>
  <c r="R124" i="6"/>
  <c r="P124" i="6"/>
  <c r="J118" i="6"/>
  <c r="J117" i="6"/>
  <c r="F117" i="6"/>
  <c r="F115" i="6"/>
  <c r="E113" i="6"/>
  <c r="J92" i="6"/>
  <c r="J91" i="6"/>
  <c r="F91" i="6"/>
  <c r="F89" i="6"/>
  <c r="E87" i="6"/>
  <c r="J18" i="6"/>
  <c r="E18" i="6"/>
  <c r="F92" i="6" s="1"/>
  <c r="J17" i="6"/>
  <c r="J12" i="6"/>
  <c r="J89" i="6" s="1"/>
  <c r="E7" i="6"/>
  <c r="E111" i="6"/>
  <c r="J41" i="5"/>
  <c r="J40" i="5"/>
  <c r="AY101" i="1"/>
  <c r="J39" i="5"/>
  <c r="AX101" i="1"/>
  <c r="BI298" i="5"/>
  <c r="BH298" i="5"/>
  <c r="BG298" i="5"/>
  <c r="BF298" i="5"/>
  <c r="T298" i="5"/>
  <c r="R298" i="5"/>
  <c r="P298" i="5"/>
  <c r="BI295" i="5"/>
  <c r="BH295" i="5"/>
  <c r="BG295" i="5"/>
  <c r="BF295" i="5"/>
  <c r="T295" i="5"/>
  <c r="R295" i="5"/>
  <c r="P295" i="5"/>
  <c r="BI293" i="5"/>
  <c r="BH293" i="5"/>
  <c r="BG293" i="5"/>
  <c r="BF293" i="5"/>
  <c r="T293" i="5"/>
  <c r="T292" i="5" s="1"/>
  <c r="R293" i="5"/>
  <c r="R292" i="5"/>
  <c r="P293" i="5"/>
  <c r="P292" i="5" s="1"/>
  <c r="BI290" i="5"/>
  <c r="BH290" i="5"/>
  <c r="BG290" i="5"/>
  <c r="BF290" i="5"/>
  <c r="T290" i="5"/>
  <c r="R290" i="5"/>
  <c r="P290" i="5"/>
  <c r="BI288" i="5"/>
  <c r="BH288" i="5"/>
  <c r="BG288" i="5"/>
  <c r="BF288" i="5"/>
  <c r="T288" i="5"/>
  <c r="R288" i="5"/>
  <c r="P288" i="5"/>
  <c r="BI286" i="5"/>
  <c r="BH286" i="5"/>
  <c r="BG286" i="5"/>
  <c r="BF286" i="5"/>
  <c r="T286" i="5"/>
  <c r="R286" i="5"/>
  <c r="P286" i="5"/>
  <c r="BI283" i="5"/>
  <c r="BH283" i="5"/>
  <c r="BG283" i="5"/>
  <c r="BF283" i="5"/>
  <c r="T283" i="5"/>
  <c r="R283" i="5"/>
  <c r="P283" i="5"/>
  <c r="BI282" i="5"/>
  <c r="BH282" i="5"/>
  <c r="BG282" i="5"/>
  <c r="BF282" i="5"/>
  <c r="T282" i="5"/>
  <c r="R282" i="5"/>
  <c r="P282" i="5"/>
  <c r="BI278" i="5"/>
  <c r="BH278" i="5"/>
  <c r="BG278" i="5"/>
  <c r="BF278" i="5"/>
  <c r="T278" i="5"/>
  <c r="R278" i="5"/>
  <c r="P278" i="5"/>
  <c r="BI276" i="5"/>
  <c r="BH276" i="5"/>
  <c r="BG276" i="5"/>
  <c r="BF276" i="5"/>
  <c r="T276" i="5"/>
  <c r="R276" i="5"/>
  <c r="P276" i="5"/>
  <c r="BI274" i="5"/>
  <c r="BH274" i="5"/>
  <c r="BG274" i="5"/>
  <c r="BF274" i="5"/>
  <c r="T274" i="5"/>
  <c r="R274" i="5"/>
  <c r="P274" i="5"/>
  <c r="BI271" i="5"/>
  <c r="BH271" i="5"/>
  <c r="BG271" i="5"/>
  <c r="BF271" i="5"/>
  <c r="T271" i="5"/>
  <c r="R271" i="5"/>
  <c r="P271" i="5"/>
  <c r="BI263" i="5"/>
  <c r="BH263" i="5"/>
  <c r="BG263" i="5"/>
  <c r="BF263" i="5"/>
  <c r="T263" i="5"/>
  <c r="T262" i="5"/>
  <c r="R263" i="5"/>
  <c r="R262" i="5" s="1"/>
  <c r="P263" i="5"/>
  <c r="P262" i="5"/>
  <c r="BI259" i="5"/>
  <c r="BH259" i="5"/>
  <c r="BG259" i="5"/>
  <c r="BF259" i="5"/>
  <c r="T259" i="5"/>
  <c r="R259" i="5"/>
  <c r="P259" i="5"/>
  <c r="BI256" i="5"/>
  <c r="BH256" i="5"/>
  <c r="BG256" i="5"/>
  <c r="BF256" i="5"/>
  <c r="T256" i="5"/>
  <c r="R256" i="5"/>
  <c r="P256" i="5"/>
  <c r="BI254" i="5"/>
  <c r="BH254" i="5"/>
  <c r="BG254" i="5"/>
  <c r="BF254" i="5"/>
  <c r="T254" i="5"/>
  <c r="R254" i="5"/>
  <c r="P254" i="5"/>
  <c r="BI249" i="5"/>
  <c r="BH249" i="5"/>
  <c r="BG249" i="5"/>
  <c r="BF249" i="5"/>
  <c r="T249" i="5"/>
  <c r="R249" i="5"/>
  <c r="P249" i="5"/>
  <c r="BI246" i="5"/>
  <c r="BH246" i="5"/>
  <c r="BG246" i="5"/>
  <c r="BF246" i="5"/>
  <c r="T246" i="5"/>
  <c r="R246" i="5"/>
  <c r="P246" i="5"/>
  <c r="BI236" i="5"/>
  <c r="BH236" i="5"/>
  <c r="BG236" i="5"/>
  <c r="BF236" i="5"/>
  <c r="T236" i="5"/>
  <c r="T235" i="5"/>
  <c r="T234" i="5"/>
  <c r="R236" i="5"/>
  <c r="R235" i="5"/>
  <c r="R234" i="5"/>
  <c r="P236" i="5"/>
  <c r="P235" i="5"/>
  <c r="P234" i="5"/>
  <c r="BI232" i="5"/>
  <c r="BH232" i="5"/>
  <c r="BG232" i="5"/>
  <c r="BF232" i="5"/>
  <c r="T232" i="5"/>
  <c r="R232" i="5"/>
  <c r="P232" i="5"/>
  <c r="BI227" i="5"/>
  <c r="BH227" i="5"/>
  <c r="BG227" i="5"/>
  <c r="BF227" i="5"/>
  <c r="T227" i="5"/>
  <c r="R227" i="5"/>
  <c r="P227" i="5"/>
  <c r="BI217" i="5"/>
  <c r="BH217" i="5"/>
  <c r="BG217" i="5"/>
  <c r="BF217" i="5"/>
  <c r="T217" i="5"/>
  <c r="R217" i="5"/>
  <c r="P217" i="5"/>
  <c r="BI209" i="5"/>
  <c r="BH209" i="5"/>
  <c r="BG209" i="5"/>
  <c r="BF209" i="5"/>
  <c r="T209" i="5"/>
  <c r="R209" i="5"/>
  <c r="P209" i="5"/>
  <c r="BI198" i="5"/>
  <c r="BH198" i="5"/>
  <c r="BG198" i="5"/>
  <c r="BF198" i="5"/>
  <c r="T198" i="5"/>
  <c r="R198" i="5"/>
  <c r="P198" i="5"/>
  <c r="BI195" i="5"/>
  <c r="BH195" i="5"/>
  <c r="BG195" i="5"/>
  <c r="BF195" i="5"/>
  <c r="T195" i="5"/>
  <c r="R195" i="5"/>
  <c r="P195" i="5"/>
  <c r="BI192" i="5"/>
  <c r="BH192" i="5"/>
  <c r="BG192" i="5"/>
  <c r="BF192" i="5"/>
  <c r="T192" i="5"/>
  <c r="R192" i="5"/>
  <c r="P192" i="5"/>
  <c r="BI188" i="5"/>
  <c r="BH188" i="5"/>
  <c r="BG188" i="5"/>
  <c r="BF188" i="5"/>
  <c r="T188" i="5"/>
  <c r="R188" i="5"/>
  <c r="P188" i="5"/>
  <c r="BI180" i="5"/>
  <c r="BH180" i="5"/>
  <c r="BG180" i="5"/>
  <c r="BF180" i="5"/>
  <c r="T180" i="5"/>
  <c r="R180" i="5"/>
  <c r="P180" i="5"/>
  <c r="BI173" i="5"/>
  <c r="BH173" i="5"/>
  <c r="BG173" i="5"/>
  <c r="BF173" i="5"/>
  <c r="T173" i="5"/>
  <c r="R173" i="5"/>
  <c r="P173" i="5"/>
  <c r="BI169" i="5"/>
  <c r="BH169" i="5"/>
  <c r="BG169" i="5"/>
  <c r="BF169" i="5"/>
  <c r="T169" i="5"/>
  <c r="R169" i="5"/>
  <c r="P169" i="5"/>
  <c r="BI166" i="5"/>
  <c r="BH166" i="5"/>
  <c r="BG166" i="5"/>
  <c r="BF166" i="5"/>
  <c r="T166" i="5"/>
  <c r="R166" i="5"/>
  <c r="P166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6" i="5"/>
  <c r="BH156" i="5"/>
  <c r="BG156" i="5"/>
  <c r="BF156" i="5"/>
  <c r="T156" i="5"/>
  <c r="R156" i="5"/>
  <c r="P156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J140" i="5"/>
  <c r="J139" i="5"/>
  <c r="F139" i="5"/>
  <c r="F137" i="5"/>
  <c r="E135" i="5"/>
  <c r="J96" i="5"/>
  <c r="J95" i="5"/>
  <c r="F95" i="5"/>
  <c r="F93" i="5"/>
  <c r="E91" i="5"/>
  <c r="J22" i="5"/>
  <c r="E22" i="5"/>
  <c r="F140" i="5"/>
  <c r="J21" i="5"/>
  <c r="J16" i="5"/>
  <c r="J93" i="5" s="1"/>
  <c r="E7" i="5"/>
  <c r="E85" i="5" s="1"/>
  <c r="J41" i="4"/>
  <c r="J40" i="4"/>
  <c r="AY100" i="1" s="1"/>
  <c r="J39" i="4"/>
  <c r="AX100" i="1"/>
  <c r="BI373" i="4"/>
  <c r="BH373" i="4"/>
  <c r="BG373" i="4"/>
  <c r="BF373" i="4"/>
  <c r="T373" i="4"/>
  <c r="T372" i="4"/>
  <c r="R373" i="4"/>
  <c r="R372" i="4"/>
  <c r="P373" i="4"/>
  <c r="P372" i="4" s="1"/>
  <c r="BI369" i="4"/>
  <c r="BH369" i="4"/>
  <c r="BG369" i="4"/>
  <c r="BF369" i="4"/>
  <c r="T369" i="4"/>
  <c r="T368" i="4" s="1"/>
  <c r="R369" i="4"/>
  <c r="R368" i="4"/>
  <c r="P369" i="4"/>
  <c r="P368" i="4"/>
  <c r="BI367" i="4"/>
  <c r="BH367" i="4"/>
  <c r="BG367" i="4"/>
  <c r="BF367" i="4"/>
  <c r="T367" i="4"/>
  <c r="R367" i="4"/>
  <c r="P367" i="4"/>
  <c r="BI366" i="4"/>
  <c r="BH366" i="4"/>
  <c r="BG366" i="4"/>
  <c r="BF366" i="4"/>
  <c r="T366" i="4"/>
  <c r="R366" i="4"/>
  <c r="P366" i="4"/>
  <c r="BI363" i="4"/>
  <c r="BH363" i="4"/>
  <c r="BG363" i="4"/>
  <c r="BF363" i="4"/>
  <c r="T363" i="4"/>
  <c r="R363" i="4"/>
  <c r="P363" i="4"/>
  <c r="BI357" i="4"/>
  <c r="BH357" i="4"/>
  <c r="BG357" i="4"/>
  <c r="BF357" i="4"/>
  <c r="T357" i="4"/>
  <c r="R357" i="4"/>
  <c r="P357" i="4"/>
  <c r="BI355" i="4"/>
  <c r="BH355" i="4"/>
  <c r="BG355" i="4"/>
  <c r="BF355" i="4"/>
  <c r="T355" i="4"/>
  <c r="R355" i="4"/>
  <c r="P355" i="4"/>
  <c r="BI353" i="4"/>
  <c r="BH353" i="4"/>
  <c r="BG353" i="4"/>
  <c r="BF353" i="4"/>
  <c r="T353" i="4"/>
  <c r="R353" i="4"/>
  <c r="P353" i="4"/>
  <c r="BI351" i="4"/>
  <c r="BH351" i="4"/>
  <c r="BG351" i="4"/>
  <c r="BF351" i="4"/>
  <c r="T351" i="4"/>
  <c r="R351" i="4"/>
  <c r="P351" i="4"/>
  <c r="BI345" i="4"/>
  <c r="BH345" i="4"/>
  <c r="BG345" i="4"/>
  <c r="BF345" i="4"/>
  <c r="T345" i="4"/>
  <c r="R345" i="4"/>
  <c r="P345" i="4"/>
  <c r="BI342" i="4"/>
  <c r="BH342" i="4"/>
  <c r="BG342" i="4"/>
  <c r="BF342" i="4"/>
  <c r="T342" i="4"/>
  <c r="R342" i="4"/>
  <c r="P342" i="4"/>
  <c r="BI339" i="4"/>
  <c r="BH339" i="4"/>
  <c r="BG339" i="4"/>
  <c r="BF339" i="4"/>
  <c r="T339" i="4"/>
  <c r="R339" i="4"/>
  <c r="P339" i="4"/>
  <c r="BI337" i="4"/>
  <c r="BH337" i="4"/>
  <c r="BG337" i="4"/>
  <c r="BF337" i="4"/>
  <c r="T337" i="4"/>
  <c r="R337" i="4"/>
  <c r="P337" i="4"/>
  <c r="BI335" i="4"/>
  <c r="BH335" i="4"/>
  <c r="BG335" i="4"/>
  <c r="BF335" i="4"/>
  <c r="T335" i="4"/>
  <c r="R335" i="4"/>
  <c r="P335" i="4"/>
  <c r="BI332" i="4"/>
  <c r="BH332" i="4"/>
  <c r="BG332" i="4"/>
  <c r="BF332" i="4"/>
  <c r="T332" i="4"/>
  <c r="R332" i="4"/>
  <c r="P332" i="4"/>
  <c r="BI329" i="4"/>
  <c r="BH329" i="4"/>
  <c r="BG329" i="4"/>
  <c r="BF329" i="4"/>
  <c r="T329" i="4"/>
  <c r="R329" i="4"/>
  <c r="P329" i="4"/>
  <c r="BI323" i="4"/>
  <c r="BH323" i="4"/>
  <c r="BG323" i="4"/>
  <c r="BF323" i="4"/>
  <c r="T323" i="4"/>
  <c r="R323" i="4"/>
  <c r="P323" i="4"/>
  <c r="BI320" i="4"/>
  <c r="BH320" i="4"/>
  <c r="BG320" i="4"/>
  <c r="BF320" i="4"/>
  <c r="T320" i="4"/>
  <c r="R320" i="4"/>
  <c r="P320" i="4"/>
  <c r="BI317" i="4"/>
  <c r="BH317" i="4"/>
  <c r="BG317" i="4"/>
  <c r="BF317" i="4"/>
  <c r="T317" i="4"/>
  <c r="R317" i="4"/>
  <c r="P317" i="4"/>
  <c r="BI314" i="4"/>
  <c r="BH314" i="4"/>
  <c r="BG314" i="4"/>
  <c r="BF314" i="4"/>
  <c r="T314" i="4"/>
  <c r="R314" i="4"/>
  <c r="P314" i="4"/>
  <c r="BI311" i="4"/>
  <c r="BH311" i="4"/>
  <c r="BG311" i="4"/>
  <c r="BF311" i="4"/>
  <c r="T311" i="4"/>
  <c r="R311" i="4"/>
  <c r="P311" i="4"/>
  <c r="BI308" i="4"/>
  <c r="BH308" i="4"/>
  <c r="BG308" i="4"/>
  <c r="BF308" i="4"/>
  <c r="T308" i="4"/>
  <c r="R308" i="4"/>
  <c r="P308" i="4"/>
  <c r="BI305" i="4"/>
  <c r="BH305" i="4"/>
  <c r="BG305" i="4"/>
  <c r="BF305" i="4"/>
  <c r="T305" i="4"/>
  <c r="R305" i="4"/>
  <c r="P305" i="4"/>
  <c r="BI302" i="4"/>
  <c r="BH302" i="4"/>
  <c r="BG302" i="4"/>
  <c r="BF302" i="4"/>
  <c r="T302" i="4"/>
  <c r="R302" i="4"/>
  <c r="P302" i="4"/>
  <c r="BI299" i="4"/>
  <c r="BH299" i="4"/>
  <c r="BG299" i="4"/>
  <c r="BF299" i="4"/>
  <c r="T299" i="4"/>
  <c r="R299" i="4"/>
  <c r="P299" i="4"/>
  <c r="BI296" i="4"/>
  <c r="BH296" i="4"/>
  <c r="BG296" i="4"/>
  <c r="BF296" i="4"/>
  <c r="T296" i="4"/>
  <c r="R296" i="4"/>
  <c r="P296" i="4"/>
  <c r="BI293" i="4"/>
  <c r="BH293" i="4"/>
  <c r="BG293" i="4"/>
  <c r="BF293" i="4"/>
  <c r="T293" i="4"/>
  <c r="R293" i="4"/>
  <c r="P293" i="4"/>
  <c r="BI290" i="4"/>
  <c r="BH290" i="4"/>
  <c r="BG290" i="4"/>
  <c r="BF290" i="4"/>
  <c r="T290" i="4"/>
  <c r="R290" i="4"/>
  <c r="P290" i="4"/>
  <c r="BI287" i="4"/>
  <c r="BH287" i="4"/>
  <c r="BG287" i="4"/>
  <c r="BF287" i="4"/>
  <c r="T287" i="4"/>
  <c r="R287" i="4"/>
  <c r="P287" i="4"/>
  <c r="BI284" i="4"/>
  <c r="BH284" i="4"/>
  <c r="BG284" i="4"/>
  <c r="BF284" i="4"/>
  <c r="T284" i="4"/>
  <c r="R284" i="4"/>
  <c r="P284" i="4"/>
  <c r="BI281" i="4"/>
  <c r="BH281" i="4"/>
  <c r="BG281" i="4"/>
  <c r="BF281" i="4"/>
  <c r="T281" i="4"/>
  <c r="R281" i="4"/>
  <c r="P281" i="4"/>
  <c r="BI278" i="4"/>
  <c r="BH278" i="4"/>
  <c r="BG278" i="4"/>
  <c r="BF278" i="4"/>
  <c r="T278" i="4"/>
  <c r="R278" i="4"/>
  <c r="P278" i="4"/>
  <c r="BI275" i="4"/>
  <c r="BH275" i="4"/>
  <c r="BG275" i="4"/>
  <c r="BF275" i="4"/>
  <c r="T275" i="4"/>
  <c r="R275" i="4"/>
  <c r="P275" i="4"/>
  <c r="BI272" i="4"/>
  <c r="BH272" i="4"/>
  <c r="BG272" i="4"/>
  <c r="BF272" i="4"/>
  <c r="T272" i="4"/>
  <c r="R272" i="4"/>
  <c r="P272" i="4"/>
  <c r="BI270" i="4"/>
  <c r="BH270" i="4"/>
  <c r="BG270" i="4"/>
  <c r="BF270" i="4"/>
  <c r="T270" i="4"/>
  <c r="R270" i="4"/>
  <c r="P270" i="4"/>
  <c r="BI269" i="4"/>
  <c r="BH269" i="4"/>
  <c r="BG269" i="4"/>
  <c r="BF269" i="4"/>
  <c r="T269" i="4"/>
  <c r="R269" i="4"/>
  <c r="P269" i="4"/>
  <c r="BI266" i="4"/>
  <c r="BH266" i="4"/>
  <c r="BG266" i="4"/>
  <c r="BF266" i="4"/>
  <c r="T266" i="4"/>
  <c r="R266" i="4"/>
  <c r="P266" i="4"/>
  <c r="BI263" i="4"/>
  <c r="BH263" i="4"/>
  <c r="BG263" i="4"/>
  <c r="BF263" i="4"/>
  <c r="T263" i="4"/>
  <c r="R263" i="4"/>
  <c r="P263" i="4"/>
  <c r="BI260" i="4"/>
  <c r="BH260" i="4"/>
  <c r="BG260" i="4"/>
  <c r="BF260" i="4"/>
  <c r="T260" i="4"/>
  <c r="R260" i="4"/>
  <c r="P260" i="4"/>
  <c r="BI257" i="4"/>
  <c r="BH257" i="4"/>
  <c r="BG257" i="4"/>
  <c r="BF257" i="4"/>
  <c r="T257" i="4"/>
  <c r="R257" i="4"/>
  <c r="P257" i="4"/>
  <c r="BI254" i="4"/>
  <c r="BH254" i="4"/>
  <c r="BG254" i="4"/>
  <c r="BF254" i="4"/>
  <c r="T254" i="4"/>
  <c r="R254" i="4"/>
  <c r="P254" i="4"/>
  <c r="BI242" i="4"/>
  <c r="BH242" i="4"/>
  <c r="BG242" i="4"/>
  <c r="BF242" i="4"/>
  <c r="T242" i="4"/>
  <c r="R242" i="4"/>
  <c r="P242" i="4"/>
  <c r="BI230" i="4"/>
  <c r="BH230" i="4"/>
  <c r="BG230" i="4"/>
  <c r="BF230" i="4"/>
  <c r="T230" i="4"/>
  <c r="R230" i="4"/>
  <c r="P230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3" i="4"/>
  <c r="BH193" i="4"/>
  <c r="BG193" i="4"/>
  <c r="BF193" i="4"/>
  <c r="T193" i="4"/>
  <c r="R193" i="4"/>
  <c r="P193" i="4"/>
  <c r="BI190" i="4"/>
  <c r="BH190" i="4"/>
  <c r="BG190" i="4"/>
  <c r="BF190" i="4"/>
  <c r="T190" i="4"/>
  <c r="R190" i="4"/>
  <c r="P190" i="4"/>
  <c r="BI184" i="4"/>
  <c r="BH184" i="4"/>
  <c r="BG184" i="4"/>
  <c r="BF184" i="4"/>
  <c r="T184" i="4"/>
  <c r="R184" i="4"/>
  <c r="P184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5" i="4"/>
  <c r="BH145" i="4"/>
  <c r="BG145" i="4"/>
  <c r="BF145" i="4"/>
  <c r="T145" i="4"/>
  <c r="R145" i="4"/>
  <c r="P145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J127" i="4"/>
  <c r="J126" i="4"/>
  <c r="F126" i="4"/>
  <c r="F124" i="4"/>
  <c r="E122" i="4"/>
  <c r="J96" i="4"/>
  <c r="J95" i="4"/>
  <c r="F95" i="4"/>
  <c r="F93" i="4"/>
  <c r="E91" i="4"/>
  <c r="J22" i="4"/>
  <c r="E22" i="4"/>
  <c r="F127" i="4" s="1"/>
  <c r="J21" i="4"/>
  <c r="J16" i="4"/>
  <c r="J124" i="4"/>
  <c r="E7" i="4"/>
  <c r="E85" i="4"/>
  <c r="J39" i="3"/>
  <c r="J38" i="3"/>
  <c r="AY98" i="1"/>
  <c r="J37" i="3"/>
  <c r="AX98" i="1" s="1"/>
  <c r="BI135" i="3"/>
  <c r="BH135" i="3"/>
  <c r="BG135" i="3"/>
  <c r="BF135" i="3"/>
  <c r="T135" i="3"/>
  <c r="T134" i="3" s="1"/>
  <c r="R135" i="3"/>
  <c r="R134" i="3" s="1"/>
  <c r="P135" i="3"/>
  <c r="P134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T126" i="3" s="1"/>
  <c r="T125" i="3" s="1"/>
  <c r="R127" i="3"/>
  <c r="R126" i="3" s="1"/>
  <c r="R125" i="3" s="1"/>
  <c r="P127" i="3"/>
  <c r="P126" i="3" s="1"/>
  <c r="P125" i="3" s="1"/>
  <c r="J121" i="3"/>
  <c r="J120" i="3"/>
  <c r="F120" i="3"/>
  <c r="F118" i="3"/>
  <c r="E116" i="3"/>
  <c r="J94" i="3"/>
  <c r="J93" i="3"/>
  <c r="F93" i="3"/>
  <c r="F91" i="3"/>
  <c r="E89" i="3"/>
  <c r="J20" i="3"/>
  <c r="E20" i="3"/>
  <c r="F121" i="3" s="1"/>
  <c r="J19" i="3"/>
  <c r="J14" i="3"/>
  <c r="J118" i="3"/>
  <c r="E7" i="3"/>
  <c r="E85" i="3"/>
  <c r="J39" i="2"/>
  <c r="J38" i="2"/>
  <c r="AY96" i="1"/>
  <c r="J37" i="2"/>
  <c r="AX96" i="1" s="1"/>
  <c r="BI816" i="2"/>
  <c r="BH816" i="2"/>
  <c r="BG816" i="2"/>
  <c r="BF816" i="2"/>
  <c r="T816" i="2"/>
  <c r="R816" i="2"/>
  <c r="P816" i="2"/>
  <c r="BI814" i="2"/>
  <c r="BH814" i="2"/>
  <c r="BG814" i="2"/>
  <c r="BF814" i="2"/>
  <c r="T814" i="2"/>
  <c r="R814" i="2"/>
  <c r="P814" i="2"/>
  <c r="BI811" i="2"/>
  <c r="BH811" i="2"/>
  <c r="BG811" i="2"/>
  <c r="BF811" i="2"/>
  <c r="T811" i="2"/>
  <c r="R811" i="2"/>
  <c r="P811" i="2"/>
  <c r="BI807" i="2"/>
  <c r="BH807" i="2"/>
  <c r="BG807" i="2"/>
  <c r="BF807" i="2"/>
  <c r="T807" i="2"/>
  <c r="T806" i="2" s="1"/>
  <c r="R807" i="2"/>
  <c r="R806" i="2"/>
  <c r="P807" i="2"/>
  <c r="P806" i="2"/>
  <c r="BI803" i="2"/>
  <c r="BH803" i="2"/>
  <c r="BG803" i="2"/>
  <c r="BF803" i="2"/>
  <c r="T803" i="2"/>
  <c r="R803" i="2"/>
  <c r="P803" i="2"/>
  <c r="BI789" i="2"/>
  <c r="BH789" i="2"/>
  <c r="BG789" i="2"/>
  <c r="BF789" i="2"/>
  <c r="T789" i="2"/>
  <c r="R789" i="2"/>
  <c r="P789" i="2"/>
  <c r="BI786" i="2"/>
  <c r="BH786" i="2"/>
  <c r="BG786" i="2"/>
  <c r="BF786" i="2"/>
  <c r="T786" i="2"/>
  <c r="R786" i="2"/>
  <c r="P786" i="2"/>
  <c r="BI780" i="2"/>
  <c r="BH780" i="2"/>
  <c r="BG780" i="2"/>
  <c r="BF780" i="2"/>
  <c r="T780" i="2"/>
  <c r="R780" i="2"/>
  <c r="P780" i="2"/>
  <c r="BI777" i="2"/>
  <c r="BH777" i="2"/>
  <c r="BG777" i="2"/>
  <c r="BF777" i="2"/>
  <c r="T777" i="2"/>
  <c r="R777" i="2"/>
  <c r="P777" i="2"/>
  <c r="BI774" i="2"/>
  <c r="BH774" i="2"/>
  <c r="BG774" i="2"/>
  <c r="BF774" i="2"/>
  <c r="T774" i="2"/>
  <c r="R774" i="2"/>
  <c r="P774" i="2"/>
  <c r="BI771" i="2"/>
  <c r="BH771" i="2"/>
  <c r="BG771" i="2"/>
  <c r="BF771" i="2"/>
  <c r="T771" i="2"/>
  <c r="R771" i="2"/>
  <c r="P771" i="2"/>
  <c r="BI767" i="2"/>
  <c r="BH767" i="2"/>
  <c r="BG767" i="2"/>
  <c r="BF767" i="2"/>
  <c r="T767" i="2"/>
  <c r="R767" i="2"/>
  <c r="P767" i="2"/>
  <c r="BI764" i="2"/>
  <c r="BH764" i="2"/>
  <c r="BG764" i="2"/>
  <c r="BF764" i="2"/>
  <c r="T764" i="2"/>
  <c r="R764" i="2"/>
  <c r="P764" i="2"/>
  <c r="BI761" i="2"/>
  <c r="BH761" i="2"/>
  <c r="BG761" i="2"/>
  <c r="BF761" i="2"/>
  <c r="T761" i="2"/>
  <c r="R761" i="2"/>
  <c r="P761" i="2"/>
  <c r="BI759" i="2"/>
  <c r="BH759" i="2"/>
  <c r="BG759" i="2"/>
  <c r="BF759" i="2"/>
  <c r="T759" i="2"/>
  <c r="R759" i="2"/>
  <c r="P759" i="2"/>
  <c r="BI758" i="2"/>
  <c r="BH758" i="2"/>
  <c r="BG758" i="2"/>
  <c r="BF758" i="2"/>
  <c r="T758" i="2"/>
  <c r="R758" i="2"/>
  <c r="P758" i="2"/>
  <c r="BI748" i="2"/>
  <c r="BH748" i="2"/>
  <c r="BG748" i="2"/>
  <c r="BF748" i="2"/>
  <c r="T748" i="2"/>
  <c r="R748" i="2"/>
  <c r="P748" i="2"/>
  <c r="BI746" i="2"/>
  <c r="BH746" i="2"/>
  <c r="BG746" i="2"/>
  <c r="BF746" i="2"/>
  <c r="T746" i="2"/>
  <c r="R746" i="2"/>
  <c r="P746" i="2"/>
  <c r="BI743" i="2"/>
  <c r="BH743" i="2"/>
  <c r="BG743" i="2"/>
  <c r="BF743" i="2"/>
  <c r="T743" i="2"/>
  <c r="R743" i="2"/>
  <c r="P743" i="2"/>
  <c r="BI740" i="2"/>
  <c r="BH740" i="2"/>
  <c r="BG740" i="2"/>
  <c r="BF740" i="2"/>
  <c r="T740" i="2"/>
  <c r="R740" i="2"/>
  <c r="P740" i="2"/>
  <c r="BI730" i="2"/>
  <c r="BH730" i="2"/>
  <c r="BG730" i="2"/>
  <c r="BF730" i="2"/>
  <c r="T730" i="2"/>
  <c r="R730" i="2"/>
  <c r="P730" i="2"/>
  <c r="BI726" i="2"/>
  <c r="BH726" i="2"/>
  <c r="BG726" i="2"/>
  <c r="BF726" i="2"/>
  <c r="T726" i="2"/>
  <c r="R726" i="2"/>
  <c r="P726" i="2"/>
  <c r="BI716" i="2"/>
  <c r="BH716" i="2"/>
  <c r="BG716" i="2"/>
  <c r="BF716" i="2"/>
  <c r="T716" i="2"/>
  <c r="R716" i="2"/>
  <c r="P716" i="2"/>
  <c r="BI706" i="2"/>
  <c r="BH706" i="2"/>
  <c r="BG706" i="2"/>
  <c r="BF706" i="2"/>
  <c r="T706" i="2"/>
  <c r="R706" i="2"/>
  <c r="P706" i="2"/>
  <c r="BI703" i="2"/>
  <c r="BH703" i="2"/>
  <c r="BG703" i="2"/>
  <c r="BF703" i="2"/>
  <c r="T703" i="2"/>
  <c r="R703" i="2"/>
  <c r="P703" i="2"/>
  <c r="BI700" i="2"/>
  <c r="BH700" i="2"/>
  <c r="BG700" i="2"/>
  <c r="BF700" i="2"/>
  <c r="T700" i="2"/>
  <c r="R700" i="2"/>
  <c r="P700" i="2"/>
  <c r="BI698" i="2"/>
  <c r="BH698" i="2"/>
  <c r="BG698" i="2"/>
  <c r="BF698" i="2"/>
  <c r="T698" i="2"/>
  <c r="R698" i="2"/>
  <c r="P698" i="2"/>
  <c r="BI697" i="2"/>
  <c r="BH697" i="2"/>
  <c r="BG697" i="2"/>
  <c r="BF697" i="2"/>
  <c r="T697" i="2"/>
  <c r="R697" i="2"/>
  <c r="P697" i="2"/>
  <c r="BI695" i="2"/>
  <c r="BH695" i="2"/>
  <c r="BG695" i="2"/>
  <c r="BF695" i="2"/>
  <c r="T695" i="2"/>
  <c r="R695" i="2"/>
  <c r="P695" i="2"/>
  <c r="BI691" i="2"/>
  <c r="BH691" i="2"/>
  <c r="BG691" i="2"/>
  <c r="BF691" i="2"/>
  <c r="T691" i="2"/>
  <c r="R691" i="2"/>
  <c r="P691" i="2"/>
  <c r="BI684" i="2"/>
  <c r="BH684" i="2"/>
  <c r="BG684" i="2"/>
  <c r="BF684" i="2"/>
  <c r="T684" i="2"/>
  <c r="R684" i="2"/>
  <c r="P684" i="2"/>
  <c r="BI678" i="2"/>
  <c r="BH678" i="2"/>
  <c r="BG678" i="2"/>
  <c r="BF678" i="2"/>
  <c r="T678" i="2"/>
  <c r="R678" i="2"/>
  <c r="P678" i="2"/>
  <c r="BI671" i="2"/>
  <c r="BH671" i="2"/>
  <c r="BG671" i="2"/>
  <c r="BF671" i="2"/>
  <c r="T671" i="2"/>
  <c r="R671" i="2"/>
  <c r="P671" i="2"/>
  <c r="BI665" i="2"/>
  <c r="BH665" i="2"/>
  <c r="BG665" i="2"/>
  <c r="BF665" i="2"/>
  <c r="T665" i="2"/>
  <c r="R665" i="2"/>
  <c r="P665" i="2"/>
  <c r="BI663" i="2"/>
  <c r="BH663" i="2"/>
  <c r="BG663" i="2"/>
  <c r="BF663" i="2"/>
  <c r="T663" i="2"/>
  <c r="R663" i="2"/>
  <c r="P663" i="2"/>
  <c r="BI662" i="2"/>
  <c r="BH662" i="2"/>
  <c r="BG662" i="2"/>
  <c r="BF662" i="2"/>
  <c r="T662" i="2"/>
  <c r="R662" i="2"/>
  <c r="P662" i="2"/>
  <c r="BI651" i="2"/>
  <c r="BH651" i="2"/>
  <c r="BG651" i="2"/>
  <c r="BF651" i="2"/>
  <c r="T651" i="2"/>
  <c r="R651" i="2"/>
  <c r="P651" i="2"/>
  <c r="BI648" i="2"/>
  <c r="BH648" i="2"/>
  <c r="BG648" i="2"/>
  <c r="BF648" i="2"/>
  <c r="T648" i="2"/>
  <c r="R648" i="2"/>
  <c r="P648" i="2"/>
  <c r="BI637" i="2"/>
  <c r="BH637" i="2"/>
  <c r="BG637" i="2"/>
  <c r="BF637" i="2"/>
  <c r="T637" i="2"/>
  <c r="R637" i="2"/>
  <c r="P637" i="2"/>
  <c r="BI633" i="2"/>
  <c r="BH633" i="2"/>
  <c r="BG633" i="2"/>
  <c r="BF633" i="2"/>
  <c r="T633" i="2"/>
  <c r="R633" i="2"/>
  <c r="P633" i="2"/>
  <c r="BI619" i="2"/>
  <c r="BH619" i="2"/>
  <c r="BG619" i="2"/>
  <c r="BF619" i="2"/>
  <c r="T619" i="2"/>
  <c r="R619" i="2"/>
  <c r="P619" i="2"/>
  <c r="BI606" i="2"/>
  <c r="BH606" i="2"/>
  <c r="BG606" i="2"/>
  <c r="BF606" i="2"/>
  <c r="T606" i="2"/>
  <c r="R606" i="2"/>
  <c r="P606" i="2"/>
  <c r="BI593" i="2"/>
  <c r="BH593" i="2"/>
  <c r="BG593" i="2"/>
  <c r="BF593" i="2"/>
  <c r="T593" i="2"/>
  <c r="R593" i="2"/>
  <c r="P593" i="2"/>
  <c r="BI580" i="2"/>
  <c r="BH580" i="2"/>
  <c r="BG580" i="2"/>
  <c r="BF580" i="2"/>
  <c r="T580" i="2"/>
  <c r="R580" i="2"/>
  <c r="P580" i="2"/>
  <c r="BI578" i="2"/>
  <c r="BH578" i="2"/>
  <c r="BG578" i="2"/>
  <c r="BF578" i="2"/>
  <c r="T578" i="2"/>
  <c r="R578" i="2"/>
  <c r="P578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52" i="2"/>
  <c r="BH552" i="2"/>
  <c r="BG552" i="2"/>
  <c r="BF552" i="2"/>
  <c r="T552" i="2"/>
  <c r="R552" i="2"/>
  <c r="P552" i="2"/>
  <c r="BI550" i="2"/>
  <c r="BH550" i="2"/>
  <c r="BG550" i="2"/>
  <c r="BF550" i="2"/>
  <c r="T550" i="2"/>
  <c r="R550" i="2"/>
  <c r="P550" i="2"/>
  <c r="BI548" i="2"/>
  <c r="BH548" i="2"/>
  <c r="BG548" i="2"/>
  <c r="BF548" i="2"/>
  <c r="T548" i="2"/>
  <c r="R548" i="2"/>
  <c r="P548" i="2"/>
  <c r="BI546" i="2"/>
  <c r="BH546" i="2"/>
  <c r="BG546" i="2"/>
  <c r="BF546" i="2"/>
  <c r="T546" i="2"/>
  <c r="R546" i="2"/>
  <c r="P546" i="2"/>
  <c r="BI543" i="2"/>
  <c r="BH543" i="2"/>
  <c r="BG543" i="2"/>
  <c r="BF543" i="2"/>
  <c r="T543" i="2"/>
  <c r="T542" i="2"/>
  <c r="R543" i="2"/>
  <c r="R542" i="2" s="1"/>
  <c r="P543" i="2"/>
  <c r="P542" i="2"/>
  <c r="BI540" i="2"/>
  <c r="BH540" i="2"/>
  <c r="BG540" i="2"/>
  <c r="BF540" i="2"/>
  <c r="T540" i="2"/>
  <c r="R540" i="2"/>
  <c r="P540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496" i="2"/>
  <c r="BH496" i="2"/>
  <c r="BG496" i="2"/>
  <c r="BF496" i="2"/>
  <c r="T496" i="2"/>
  <c r="R496" i="2"/>
  <c r="P496" i="2"/>
  <c r="BI493" i="2"/>
  <c r="BH493" i="2"/>
  <c r="BG493" i="2"/>
  <c r="BF493" i="2"/>
  <c r="T493" i="2"/>
  <c r="T492" i="2" s="1"/>
  <c r="R493" i="2"/>
  <c r="R492" i="2" s="1"/>
  <c r="P493" i="2"/>
  <c r="P492" i="2" s="1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67" i="2"/>
  <c r="BH467" i="2"/>
  <c r="BG467" i="2"/>
  <c r="BF467" i="2"/>
  <c r="T467" i="2"/>
  <c r="R467" i="2"/>
  <c r="P467" i="2"/>
  <c r="BI452" i="2"/>
  <c r="BH452" i="2"/>
  <c r="BG452" i="2"/>
  <c r="BF452" i="2"/>
  <c r="T452" i="2"/>
  <c r="R452" i="2"/>
  <c r="P452" i="2"/>
  <c r="BI449" i="2"/>
  <c r="BH449" i="2"/>
  <c r="BG449" i="2"/>
  <c r="BF449" i="2"/>
  <c r="T449" i="2"/>
  <c r="R449" i="2"/>
  <c r="P449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3" i="2"/>
  <c r="BH433" i="2"/>
  <c r="BG433" i="2"/>
  <c r="BF433" i="2"/>
  <c r="T433" i="2"/>
  <c r="R433" i="2"/>
  <c r="P433" i="2"/>
  <c r="BI419" i="2"/>
  <c r="BH419" i="2"/>
  <c r="BG419" i="2"/>
  <c r="BF419" i="2"/>
  <c r="T419" i="2"/>
  <c r="R419" i="2"/>
  <c r="P419" i="2"/>
  <c r="BI415" i="2"/>
  <c r="BH415" i="2"/>
  <c r="BG415" i="2"/>
  <c r="BF415" i="2"/>
  <c r="T415" i="2"/>
  <c r="R415" i="2"/>
  <c r="P415" i="2"/>
  <c r="BI410" i="2"/>
  <c r="BH410" i="2"/>
  <c r="BG410" i="2"/>
  <c r="BF410" i="2"/>
  <c r="T410" i="2"/>
  <c r="R410" i="2"/>
  <c r="P410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79" i="2"/>
  <c r="BH379" i="2"/>
  <c r="BG379" i="2"/>
  <c r="BF379" i="2"/>
  <c r="T379" i="2"/>
  <c r="R379" i="2"/>
  <c r="P379" i="2"/>
  <c r="BI363" i="2"/>
  <c r="BH363" i="2"/>
  <c r="BG363" i="2"/>
  <c r="BF363" i="2"/>
  <c r="T363" i="2"/>
  <c r="T362" i="2"/>
  <c r="R363" i="2"/>
  <c r="R362" i="2" s="1"/>
  <c r="P363" i="2"/>
  <c r="P362" i="2" s="1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19" i="2"/>
  <c r="BH319" i="2"/>
  <c r="BG319" i="2"/>
  <c r="BF319" i="2"/>
  <c r="T319" i="2"/>
  <c r="T318" i="2"/>
  <c r="R319" i="2"/>
  <c r="R318" i="2" s="1"/>
  <c r="P319" i="2"/>
  <c r="P318" i="2" s="1"/>
  <c r="BI315" i="2"/>
  <c r="BH315" i="2"/>
  <c r="BG315" i="2"/>
  <c r="BF315" i="2"/>
  <c r="T315" i="2"/>
  <c r="R315" i="2"/>
  <c r="P315" i="2"/>
  <c r="BI309" i="2"/>
  <c r="BH309" i="2"/>
  <c r="BG309" i="2"/>
  <c r="BF309" i="2"/>
  <c r="T309" i="2"/>
  <c r="R309" i="2"/>
  <c r="P309" i="2"/>
  <c r="BI285" i="2"/>
  <c r="BH285" i="2"/>
  <c r="BG285" i="2"/>
  <c r="BF285" i="2"/>
  <c r="T285" i="2"/>
  <c r="R285" i="2"/>
  <c r="P285" i="2"/>
  <c r="BI262" i="2"/>
  <c r="BH262" i="2"/>
  <c r="BG262" i="2"/>
  <c r="BF262" i="2"/>
  <c r="T262" i="2"/>
  <c r="R262" i="2"/>
  <c r="P262" i="2"/>
  <c r="BI247" i="2"/>
  <c r="BH247" i="2"/>
  <c r="BG247" i="2"/>
  <c r="BF247" i="2"/>
  <c r="T247" i="2"/>
  <c r="R247" i="2"/>
  <c r="P247" i="2"/>
  <c r="BI224" i="2"/>
  <c r="BH224" i="2"/>
  <c r="BG224" i="2"/>
  <c r="BF224" i="2"/>
  <c r="T224" i="2"/>
  <c r="R224" i="2"/>
  <c r="P224" i="2"/>
  <c r="BI219" i="2"/>
  <c r="BH219" i="2"/>
  <c r="BG219" i="2"/>
  <c r="BF219" i="2"/>
  <c r="T219" i="2"/>
  <c r="T218" i="2" s="1"/>
  <c r="T217" i="2" s="1"/>
  <c r="R219" i="2"/>
  <c r="R218" i="2" s="1"/>
  <c r="R217" i="2" s="1"/>
  <c r="P219" i="2"/>
  <c r="P218" i="2" s="1"/>
  <c r="P217" i="2" s="1"/>
  <c r="BI214" i="2"/>
  <c r="BH214" i="2"/>
  <c r="BG214" i="2"/>
  <c r="BF214" i="2"/>
  <c r="T214" i="2"/>
  <c r="R214" i="2"/>
  <c r="P214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T157" i="2"/>
  <c r="R158" i="2"/>
  <c r="R157" i="2" s="1"/>
  <c r="P158" i="2"/>
  <c r="P157" i="2" s="1"/>
  <c r="J151" i="2"/>
  <c r="J150" i="2"/>
  <c r="F150" i="2"/>
  <c r="F148" i="2"/>
  <c r="E146" i="2"/>
  <c r="J94" i="2"/>
  <c r="J93" i="2"/>
  <c r="F93" i="2"/>
  <c r="F91" i="2"/>
  <c r="E89" i="2"/>
  <c r="J20" i="2"/>
  <c r="E20" i="2"/>
  <c r="F151" i="2" s="1"/>
  <c r="J19" i="2"/>
  <c r="J14" i="2"/>
  <c r="J148" i="2"/>
  <c r="E7" i="2"/>
  <c r="E142" i="2" s="1"/>
  <c r="L90" i="1"/>
  <c r="AM90" i="1"/>
  <c r="AM89" i="1"/>
  <c r="L89" i="1"/>
  <c r="AM87" i="1"/>
  <c r="L87" i="1"/>
  <c r="L85" i="1"/>
  <c r="L84" i="1"/>
  <c r="BK746" i="2"/>
  <c r="BK716" i="2"/>
  <c r="J684" i="2"/>
  <c r="BK662" i="2"/>
  <c r="BK566" i="2"/>
  <c r="J538" i="2"/>
  <c r="BK489" i="2"/>
  <c r="BK452" i="2"/>
  <c r="BK440" i="2"/>
  <c r="J379" i="2"/>
  <c r="J247" i="2"/>
  <c r="BK199" i="2"/>
  <c r="BK169" i="2"/>
  <c r="BK814" i="2"/>
  <c r="J811" i="2"/>
  <c r="J803" i="2"/>
  <c r="J780" i="2"/>
  <c r="J706" i="2"/>
  <c r="BK698" i="2"/>
  <c r="BK648" i="2"/>
  <c r="J569" i="2"/>
  <c r="BK552" i="2"/>
  <c r="J533" i="2"/>
  <c r="BK483" i="2"/>
  <c r="BK433" i="2"/>
  <c r="J363" i="2"/>
  <c r="J285" i="2"/>
  <c r="J199" i="2"/>
  <c r="J169" i="2"/>
  <c r="J162" i="2"/>
  <c r="BK780" i="2"/>
  <c r="BK767" i="2"/>
  <c r="J746" i="2"/>
  <c r="J703" i="2"/>
  <c r="BK695" i="2"/>
  <c r="J563" i="2"/>
  <c r="BK560" i="2"/>
  <c r="J548" i="2"/>
  <c r="BK449" i="2"/>
  <c r="J415" i="2"/>
  <c r="BK309" i="2"/>
  <c r="J173" i="2"/>
  <c r="BK162" i="2"/>
  <c r="J767" i="2"/>
  <c r="BK758" i="2"/>
  <c r="J730" i="2"/>
  <c r="J633" i="2"/>
  <c r="J578" i="2"/>
  <c r="BK563" i="2"/>
  <c r="BK548" i="2"/>
  <c r="BK533" i="2"/>
  <c r="J496" i="2"/>
  <c r="J440" i="2"/>
  <c r="BK379" i="2"/>
  <c r="BK341" i="2"/>
  <c r="J224" i="2"/>
  <c r="BK196" i="2"/>
  <c r="BK181" i="2"/>
  <c r="J133" i="3"/>
  <c r="BK130" i="3"/>
  <c r="BK369" i="4"/>
  <c r="BK363" i="4"/>
  <c r="J353" i="4"/>
  <c r="BK337" i="4"/>
  <c r="BK332" i="4"/>
  <c r="J302" i="4"/>
  <c r="BK296" i="4"/>
  <c r="BK293" i="4"/>
  <c r="J287" i="4"/>
  <c r="J278" i="4"/>
  <c r="BK266" i="4"/>
  <c r="BK211" i="4"/>
  <c r="J193" i="4"/>
  <c r="J175" i="4"/>
  <c r="J172" i="4"/>
  <c r="BK160" i="4"/>
  <c r="J136" i="4"/>
  <c r="J342" i="4"/>
  <c r="BK317" i="4"/>
  <c r="BK281" i="4"/>
  <c r="J266" i="4"/>
  <c r="BK230" i="4"/>
  <c r="J205" i="4"/>
  <c r="BK190" i="4"/>
  <c r="J145" i="4"/>
  <c r="J367" i="4"/>
  <c r="BK353" i="4"/>
  <c r="J299" i="4"/>
  <c r="J281" i="4"/>
  <c r="BK270" i="4"/>
  <c r="J220" i="4"/>
  <c r="J184" i="4"/>
  <c r="BK157" i="4"/>
  <c r="BK345" i="4"/>
  <c r="BK311" i="4"/>
  <c r="BK290" i="4"/>
  <c r="J263" i="4"/>
  <c r="BK220" i="4"/>
  <c r="BK193" i="4"/>
  <c r="BK169" i="4"/>
  <c r="J151" i="4"/>
  <c r="BK288" i="5"/>
  <c r="BK282" i="5"/>
  <c r="J263" i="5"/>
  <c r="J254" i="5"/>
  <c r="J209" i="5"/>
  <c r="BK166" i="5"/>
  <c r="J295" i="5"/>
  <c r="BK286" i="5"/>
  <c r="BK217" i="5"/>
  <c r="J192" i="5"/>
  <c r="J156" i="5"/>
  <c r="J278" i="5"/>
  <c r="BK254" i="5"/>
  <c r="J232" i="5"/>
  <c r="J166" i="5"/>
  <c r="BK156" i="5"/>
  <c r="J246" i="5"/>
  <c r="BK180" i="5"/>
  <c r="J740" i="2"/>
  <c r="J695" i="2"/>
  <c r="BK678" i="2"/>
  <c r="J648" i="2"/>
  <c r="BK578" i="2"/>
  <c r="BK569" i="2"/>
  <c r="J536" i="2"/>
  <c r="J482" i="2"/>
  <c r="J419" i="2"/>
  <c r="BK343" i="2"/>
  <c r="BK319" i="2"/>
  <c r="J219" i="2"/>
  <c r="J158" i="2"/>
  <c r="J814" i="2"/>
  <c r="J807" i="2"/>
  <c r="J789" i="2"/>
  <c r="BK771" i="2"/>
  <c r="BK759" i="2"/>
  <c r="J700" i="2"/>
  <c r="BK671" i="2"/>
  <c r="J619" i="2"/>
  <c r="BK557" i="2"/>
  <c r="J550" i="2"/>
  <c r="J540" i="2"/>
  <c r="BK486" i="2"/>
  <c r="J449" i="2"/>
  <c r="J410" i="2"/>
  <c r="J338" i="2"/>
  <c r="BK224" i="2"/>
  <c r="J196" i="2"/>
  <c r="BK188" i="2"/>
  <c r="AS95" i="1"/>
  <c r="BK764" i="2"/>
  <c r="J743" i="2"/>
  <c r="J698" i="2"/>
  <c r="J671" i="2"/>
  <c r="BK619" i="2"/>
  <c r="BK550" i="2"/>
  <c r="BK496" i="2"/>
  <c r="BK419" i="2"/>
  <c r="BK347" i="2"/>
  <c r="J343" i="2"/>
  <c r="BK247" i="2"/>
  <c r="BK777" i="2"/>
  <c r="J764" i="2"/>
  <c r="BK748" i="2"/>
  <c r="BK726" i="2"/>
  <c r="BK700" i="2"/>
  <c r="J580" i="2"/>
  <c r="J566" i="2"/>
  <c r="J557" i="2"/>
  <c r="BK540" i="2"/>
  <c r="J530" i="2"/>
  <c r="BK493" i="2"/>
  <c r="BK487" i="2"/>
  <c r="BK363" i="2"/>
  <c r="BK338" i="2"/>
  <c r="BK219" i="2"/>
  <c r="J191" i="2"/>
  <c r="BK158" i="2"/>
  <c r="J130" i="3"/>
  <c r="J373" i="4"/>
  <c r="BK367" i="4"/>
  <c r="BK355" i="4"/>
  <c r="BK342" i="4"/>
  <c r="BK335" i="4"/>
  <c r="J320" i="4"/>
  <c r="J202" i="4"/>
  <c r="J157" i="4"/>
  <c r="J363" i="4"/>
  <c r="BK329" i="4"/>
  <c r="J293" i="4"/>
  <c r="BK272" i="4"/>
  <c r="BK257" i="4"/>
  <c r="BK208" i="4"/>
  <c r="BK178" i="4"/>
  <c r="J139" i="4"/>
  <c r="BK366" i="4"/>
  <c r="BK339" i="4"/>
  <c r="J290" i="4"/>
  <c r="J269" i="4"/>
  <c r="BK254" i="4"/>
  <c r="BK205" i="4"/>
  <c r="BK175" i="4"/>
  <c r="BK139" i="4"/>
  <c r="J335" i="4"/>
  <c r="J305" i="4"/>
  <c r="BK287" i="4"/>
  <c r="J257" i="4"/>
  <c r="BK202" i="4"/>
  <c r="BK172" i="4"/>
  <c r="J160" i="4"/>
  <c r="BK295" i="5"/>
  <c r="J286" i="5"/>
  <c r="J276" i="5"/>
  <c r="BK256" i="5"/>
  <c r="J227" i="5"/>
  <c r="BK169" i="5"/>
  <c r="BK298" i="5"/>
  <c r="J288" i="5"/>
  <c r="BK274" i="5"/>
  <c r="J195" i="5"/>
  <c r="J163" i="5"/>
  <c r="J150" i="5"/>
  <c r="BK259" i="5"/>
  <c r="BK246" i="5"/>
  <c r="J180" i="5"/>
  <c r="BK159" i="5"/>
  <c r="BK271" i="5"/>
  <c r="BK227" i="5"/>
  <c r="J169" i="5"/>
  <c r="J147" i="5"/>
  <c r="J138" i="6"/>
  <c r="BK138" i="6"/>
  <c r="BK127" i="6"/>
  <c r="BK124" i="6"/>
  <c r="J771" i="2"/>
  <c r="BK697" i="2"/>
  <c r="BK663" i="2"/>
  <c r="BK572" i="2"/>
  <c r="J561" i="2"/>
  <c r="BK543" i="2"/>
  <c r="BK514" i="2"/>
  <c r="J487" i="2"/>
  <c r="J446" i="2"/>
  <c r="BK336" i="2"/>
  <c r="J315" i="2"/>
  <c r="BK214" i="2"/>
  <c r="BK173" i="2"/>
  <c r="J816" i="2"/>
  <c r="BK807" i="2"/>
  <c r="BK761" i="2"/>
  <c r="BK743" i="2"/>
  <c r="BK703" i="2"/>
  <c r="J678" i="2"/>
  <c r="BK633" i="2"/>
  <c r="BK580" i="2"/>
  <c r="J543" i="2"/>
  <c r="J512" i="2"/>
  <c r="J493" i="2"/>
  <c r="BK467" i="2"/>
  <c r="BK415" i="2"/>
  <c r="J347" i="2"/>
  <c r="J309" i="2"/>
  <c r="BK175" i="2"/>
  <c r="J165" i="2"/>
  <c r="J786" i="2"/>
  <c r="BK774" i="2"/>
  <c r="J758" i="2"/>
  <c r="J716" i="2"/>
  <c r="J651" i="2"/>
  <c r="BK606" i="2"/>
  <c r="BK561" i="2"/>
  <c r="J554" i="2"/>
  <c r="BK538" i="2"/>
  <c r="J486" i="2"/>
  <c r="J319" i="2"/>
  <c r="J262" i="2"/>
  <c r="BK165" i="2"/>
  <c r="BK789" i="2"/>
  <c r="J761" i="2"/>
  <c r="BK740" i="2"/>
  <c r="J663" i="2"/>
  <c r="J637" i="2"/>
  <c r="J593" i="2"/>
  <c r="BK575" i="2"/>
  <c r="J560" i="2"/>
  <c r="BK534" i="2"/>
  <c r="BK482" i="2"/>
  <c r="BK443" i="2"/>
  <c r="J397" i="2"/>
  <c r="J345" i="2"/>
  <c r="BK285" i="2"/>
  <c r="J214" i="2"/>
  <c r="J188" i="2"/>
  <c r="BK127" i="3"/>
  <c r="BK133" i="3"/>
  <c r="J127" i="3"/>
  <c r="J369" i="4"/>
  <c r="BK357" i="4"/>
  <c r="J351" i="4"/>
  <c r="J323" i="4"/>
  <c r="BK314" i="4"/>
  <c r="J308" i="4"/>
  <c r="J208" i="4"/>
  <c r="BK166" i="4"/>
  <c r="BK151" i="4"/>
  <c r="J339" i="4"/>
  <c r="J296" i="4"/>
  <c r="BK275" i="4"/>
  <c r="J242" i="4"/>
  <c r="J211" i="4"/>
  <c r="BK199" i="4"/>
  <c r="BK154" i="4"/>
  <c r="J133" i="4"/>
  <c r="J357" i="4"/>
  <c r="BK308" i="4"/>
  <c r="J284" i="4"/>
  <c r="J272" i="4"/>
  <c r="J260" i="4"/>
  <c r="J230" i="4"/>
  <c r="BK200" i="4"/>
  <c r="J169" i="4"/>
  <c r="BK133" i="4"/>
  <c r="J332" i="4"/>
  <c r="BK302" i="4"/>
  <c r="J270" i="4"/>
  <c r="J217" i="4"/>
  <c r="J190" i="4"/>
  <c r="J166" i="4"/>
  <c r="J298" i="5"/>
  <c r="BK278" i="5"/>
  <c r="J259" i="5"/>
  <c r="BK232" i="5"/>
  <c r="BK195" i="5"/>
  <c r="J159" i="5"/>
  <c r="J290" i="5"/>
  <c r="BK276" i="5"/>
  <c r="BK198" i="5"/>
  <c r="J173" i="5"/>
  <c r="BK153" i="5"/>
  <c r="J271" i="5"/>
  <c r="J256" i="5"/>
  <c r="BK209" i="5"/>
  <c r="BK163" i="5"/>
  <c r="BK293" i="5"/>
  <c r="J198" i="5"/>
  <c r="BK161" i="5"/>
  <c r="BK130" i="6"/>
  <c r="J130" i="6"/>
  <c r="J127" i="6"/>
  <c r="BK786" i="2"/>
  <c r="J726" i="2"/>
  <c r="BK691" i="2"/>
  <c r="BK665" i="2"/>
  <c r="BK651" i="2"/>
  <c r="BK593" i="2"/>
  <c r="J546" i="2"/>
  <c r="BK512" i="2"/>
  <c r="J467" i="2"/>
  <c r="J443" i="2"/>
  <c r="BK393" i="2"/>
  <c r="J341" i="2"/>
  <c r="BK184" i="2"/>
  <c r="BK816" i="2"/>
  <c r="BK811" i="2"/>
  <c r="BK803" i="2"/>
  <c r="J774" i="2"/>
  <c r="J748" i="2"/>
  <c r="J665" i="2"/>
  <c r="J575" i="2"/>
  <c r="BK554" i="2"/>
  <c r="BK546" i="2"/>
  <c r="J534" i="2"/>
  <c r="BK446" i="2"/>
  <c r="BK397" i="2"/>
  <c r="BK315" i="2"/>
  <c r="BK202" i="2"/>
  <c r="BK191" i="2"/>
  <c r="J181" i="2"/>
  <c r="J175" i="2"/>
  <c r="J777" i="2"/>
  <c r="J759" i="2"/>
  <c r="BK730" i="2"/>
  <c r="J697" i="2"/>
  <c r="J691" i="2"/>
  <c r="BK637" i="2"/>
  <c r="J572" i="2"/>
  <c r="BK530" i="2"/>
  <c r="J433" i="2"/>
  <c r="J393" i="2"/>
  <c r="BK345" i="2"/>
  <c r="J336" i="2"/>
  <c r="AS99" i="1"/>
  <c r="BK706" i="2"/>
  <c r="BK684" i="2"/>
  <c r="J662" i="2"/>
  <c r="J606" i="2"/>
  <c r="J552" i="2"/>
  <c r="BK536" i="2"/>
  <c r="J514" i="2"/>
  <c r="J489" i="2"/>
  <c r="J483" i="2"/>
  <c r="J452" i="2"/>
  <c r="BK410" i="2"/>
  <c r="BK262" i="2"/>
  <c r="J202" i="2"/>
  <c r="J184" i="2"/>
  <c r="J135" i="3"/>
  <c r="BK135" i="3"/>
  <c r="BK373" i="4"/>
  <c r="J345" i="4"/>
  <c r="J337" i="4"/>
  <c r="J329" i="4"/>
  <c r="J317" i="4"/>
  <c r="J311" i="4"/>
  <c r="BK305" i="4"/>
  <c r="BK184" i="4"/>
  <c r="J163" i="4"/>
  <c r="BK145" i="4"/>
  <c r="J366" i="4"/>
  <c r="BK351" i="4"/>
  <c r="BK320" i="4"/>
  <c r="BK284" i="4"/>
  <c r="BK269" i="4"/>
  <c r="BK260" i="4"/>
  <c r="BK217" i="4"/>
  <c r="J200" i="4"/>
  <c r="BK136" i="4"/>
  <c r="J314" i="4"/>
  <c r="BK278" i="4"/>
  <c r="BK263" i="4"/>
  <c r="BK242" i="4"/>
  <c r="J178" i="4"/>
  <c r="BK163" i="4"/>
  <c r="J355" i="4"/>
  <c r="BK323" i="4"/>
  <c r="BK299" i="4"/>
  <c r="J275" i="4"/>
  <c r="J254" i="4"/>
  <c r="J199" i="4"/>
  <c r="J154" i="4"/>
  <c r="BK290" i="5"/>
  <c r="J283" i="5"/>
  <c r="J274" i="5"/>
  <c r="BK236" i="5"/>
  <c r="BK188" i="5"/>
  <c r="BK147" i="5"/>
  <c r="J293" i="5"/>
  <c r="J282" i="5"/>
  <c r="J249" i="5"/>
  <c r="J188" i="5"/>
  <c r="J161" i="5"/>
  <c r="BK283" i="5"/>
  <c r="BK263" i="5"/>
  <c r="BK249" i="5"/>
  <c r="J217" i="5"/>
  <c r="BK173" i="5"/>
  <c r="J153" i="5"/>
  <c r="J236" i="5"/>
  <c r="BK192" i="5"/>
  <c r="BK150" i="5"/>
  <c r="J134" i="6"/>
  <c r="BK134" i="6"/>
  <c r="J124" i="6"/>
  <c r="BK161" i="2" l="1"/>
  <c r="J161" i="2" s="1"/>
  <c r="J102" i="2" s="1"/>
  <c r="BK168" i="2"/>
  <c r="J168" i="2"/>
  <c r="J103" i="2"/>
  <c r="BK195" i="2"/>
  <c r="J195" i="2" s="1"/>
  <c r="J105" i="2" s="1"/>
  <c r="P223" i="2"/>
  <c r="R335" i="2"/>
  <c r="R340" i="2"/>
  <c r="T378" i="2"/>
  <c r="P439" i="2"/>
  <c r="BK481" i="2"/>
  <c r="J481" i="2" s="1"/>
  <c r="J117" i="2" s="1"/>
  <c r="T495" i="2"/>
  <c r="T535" i="2"/>
  <c r="R545" i="2"/>
  <c r="R556" i="2"/>
  <c r="R562" i="2"/>
  <c r="BK579" i="2"/>
  <c r="J579" i="2"/>
  <c r="J126" i="2" s="1"/>
  <c r="BK664" i="2"/>
  <c r="J664" i="2"/>
  <c r="J127" i="2" s="1"/>
  <c r="P699" i="2"/>
  <c r="T760" i="2"/>
  <c r="R770" i="2"/>
  <c r="R810" i="2"/>
  <c r="P129" i="3"/>
  <c r="P124" i="3" s="1"/>
  <c r="AU98" i="1" s="1"/>
  <c r="R132" i="4"/>
  <c r="P201" i="4"/>
  <c r="R271" i="4"/>
  <c r="T146" i="5"/>
  <c r="R168" i="5"/>
  <c r="R179" i="5"/>
  <c r="P191" i="5"/>
  <c r="P226" i="5"/>
  <c r="R245" i="5"/>
  <c r="R244" i="5"/>
  <c r="BK253" i="5"/>
  <c r="J253" i="5"/>
  <c r="J113" i="5"/>
  <c r="R270" i="5"/>
  <c r="R269" i="5" s="1"/>
  <c r="T281" i="5"/>
  <c r="BK294" i="5"/>
  <c r="J294" i="5"/>
  <c r="J119" i="5"/>
  <c r="T123" i="6"/>
  <c r="T122" i="6" s="1"/>
  <c r="T121" i="6" s="1"/>
  <c r="P161" i="2"/>
  <c r="T168" i="2"/>
  <c r="R195" i="2"/>
  <c r="R194" i="2" s="1"/>
  <c r="BK223" i="2"/>
  <c r="J223" i="2" s="1"/>
  <c r="J109" i="2" s="1"/>
  <c r="BK335" i="2"/>
  <c r="J335" i="2" s="1"/>
  <c r="J111" i="2" s="1"/>
  <c r="T340" i="2"/>
  <c r="P378" i="2"/>
  <c r="BK439" i="2"/>
  <c r="J439" i="2"/>
  <c r="J116" i="2" s="1"/>
  <c r="P481" i="2"/>
  <c r="P495" i="2"/>
  <c r="P535" i="2"/>
  <c r="T545" i="2"/>
  <c r="T556" i="2"/>
  <c r="T562" i="2"/>
  <c r="R579" i="2"/>
  <c r="P664" i="2"/>
  <c r="BK699" i="2"/>
  <c r="J699" i="2"/>
  <c r="J128" i="2"/>
  <c r="BK760" i="2"/>
  <c r="J760" i="2" s="1"/>
  <c r="J129" i="2" s="1"/>
  <c r="BK770" i="2"/>
  <c r="J770" i="2"/>
  <c r="J130" i="2"/>
  <c r="BK810" i="2"/>
  <c r="J810" i="2" s="1"/>
  <c r="J132" i="2" s="1"/>
  <c r="BK129" i="3"/>
  <c r="J129" i="3"/>
  <c r="J101" i="3"/>
  <c r="T132" i="4"/>
  <c r="BK201" i="4"/>
  <c r="J201" i="4"/>
  <c r="J103" i="4" s="1"/>
  <c r="BK271" i="4"/>
  <c r="J271" i="4"/>
  <c r="J104" i="4" s="1"/>
  <c r="BK146" i="5"/>
  <c r="J146" i="5"/>
  <c r="J103" i="5" s="1"/>
  <c r="T168" i="5"/>
  <c r="P179" i="5"/>
  <c r="R191" i="5"/>
  <c r="R226" i="5"/>
  <c r="T245" i="5"/>
  <c r="T244" i="5" s="1"/>
  <c r="P253" i="5"/>
  <c r="P252" i="5"/>
  <c r="T270" i="5"/>
  <c r="T269" i="5" s="1"/>
  <c r="P281" i="5"/>
  <c r="P294" i="5"/>
  <c r="R161" i="2"/>
  <c r="R156" i="2"/>
  <c r="R168" i="2"/>
  <c r="P195" i="2"/>
  <c r="P194" i="2"/>
  <c r="R223" i="2"/>
  <c r="R222" i="2"/>
  <c r="P335" i="2"/>
  <c r="BK340" i="2"/>
  <c r="BK378" i="2"/>
  <c r="J378" i="2"/>
  <c r="J115" i="2" s="1"/>
  <c r="T439" i="2"/>
  <c r="R481" i="2"/>
  <c r="R495" i="2"/>
  <c r="R535" i="2"/>
  <c r="P545" i="2"/>
  <c r="P556" i="2"/>
  <c r="BK562" i="2"/>
  <c r="J562" i="2"/>
  <c r="J125" i="2" s="1"/>
  <c r="P579" i="2"/>
  <c r="R664" i="2"/>
  <c r="R699" i="2"/>
  <c r="P760" i="2"/>
  <c r="P770" i="2"/>
  <c r="P810" i="2"/>
  <c r="T129" i="3"/>
  <c r="T124" i="3"/>
  <c r="P132" i="4"/>
  <c r="T201" i="4"/>
  <c r="P271" i="4"/>
  <c r="R146" i="5"/>
  <c r="R145" i="5" s="1"/>
  <c r="P168" i="5"/>
  <c r="T179" i="5"/>
  <c r="BK191" i="5"/>
  <c r="J191" i="5"/>
  <c r="J106" i="5" s="1"/>
  <c r="BK226" i="5"/>
  <c r="J226" i="5"/>
  <c r="J107" i="5" s="1"/>
  <c r="BK245" i="5"/>
  <c r="J245" i="5"/>
  <c r="J111" i="5" s="1"/>
  <c r="T253" i="5"/>
  <c r="T252" i="5"/>
  <c r="BK270" i="5"/>
  <c r="BK269" i="5"/>
  <c r="J269" i="5"/>
  <c r="J115" i="5" s="1"/>
  <c r="BK281" i="5"/>
  <c r="J281" i="5"/>
  <c r="J117" i="5" s="1"/>
  <c r="R294" i="5"/>
  <c r="BK123" i="6"/>
  <c r="J123" i="6" s="1"/>
  <c r="J98" i="6" s="1"/>
  <c r="R123" i="6"/>
  <c r="R122" i="6" s="1"/>
  <c r="R121" i="6" s="1"/>
  <c r="T161" i="2"/>
  <c r="T156" i="2" s="1"/>
  <c r="P168" i="2"/>
  <c r="P156" i="2" s="1"/>
  <c r="T195" i="2"/>
  <c r="T194" i="2" s="1"/>
  <c r="T223" i="2"/>
  <c r="T222" i="2"/>
  <c r="T335" i="2"/>
  <c r="P340" i="2"/>
  <c r="P339" i="2"/>
  <c r="R378" i="2"/>
  <c r="R439" i="2"/>
  <c r="T481" i="2"/>
  <c r="BK495" i="2"/>
  <c r="J495" i="2" s="1"/>
  <c r="J120" i="2" s="1"/>
  <c r="BK535" i="2"/>
  <c r="J535" i="2"/>
  <c r="J121" i="2"/>
  <c r="BK545" i="2"/>
  <c r="J545" i="2" s="1"/>
  <c r="J123" i="2" s="1"/>
  <c r="BK556" i="2"/>
  <c r="J556" i="2"/>
  <c r="J124" i="2"/>
  <c r="P562" i="2"/>
  <c r="T579" i="2"/>
  <c r="T664" i="2"/>
  <c r="T699" i="2"/>
  <c r="R760" i="2"/>
  <c r="T770" i="2"/>
  <c r="T810" i="2"/>
  <c r="R129" i="3"/>
  <c r="R124" i="3"/>
  <c r="BK132" i="4"/>
  <c r="J132" i="4"/>
  <c r="J102" i="4"/>
  <c r="R201" i="4"/>
  <c r="T271" i="4"/>
  <c r="P146" i="5"/>
  <c r="P145" i="5" s="1"/>
  <c r="BK168" i="5"/>
  <c r="J168" i="5"/>
  <c r="J104" i="5" s="1"/>
  <c r="BK179" i="5"/>
  <c r="J179" i="5"/>
  <c r="J105" i="5" s="1"/>
  <c r="T191" i="5"/>
  <c r="T226" i="5"/>
  <c r="P245" i="5"/>
  <c r="P244" i="5" s="1"/>
  <c r="R253" i="5"/>
  <c r="R252" i="5" s="1"/>
  <c r="P270" i="5"/>
  <c r="P269" i="5"/>
  <c r="R281" i="5"/>
  <c r="T294" i="5"/>
  <c r="P123" i="6"/>
  <c r="P122" i="6" s="1"/>
  <c r="P121" i="6" s="1"/>
  <c r="AU102" i="1" s="1"/>
  <c r="BK218" i="2"/>
  <c r="J218" i="2" s="1"/>
  <c r="J107" i="2" s="1"/>
  <c r="BK362" i="2"/>
  <c r="J362" i="2"/>
  <c r="J114" i="2"/>
  <c r="BK492" i="2"/>
  <c r="J492" i="2" s="1"/>
  <c r="J118" i="2" s="1"/>
  <c r="BK133" i="6"/>
  <c r="J133" i="6"/>
  <c r="J100" i="6"/>
  <c r="BK137" i="6"/>
  <c r="J137" i="6" s="1"/>
  <c r="J101" i="6" s="1"/>
  <c r="BK157" i="2"/>
  <c r="J157" i="2"/>
  <c r="J101" i="2"/>
  <c r="BK318" i="2"/>
  <c r="J318" i="2" s="1"/>
  <c r="J110" i="2" s="1"/>
  <c r="BK806" i="2"/>
  <c r="J806" i="2"/>
  <c r="J131" i="2"/>
  <c r="BK126" i="3"/>
  <c r="J126" i="3" s="1"/>
  <c r="J100" i="3" s="1"/>
  <c r="BK134" i="3"/>
  <c r="J134" i="3"/>
  <c r="J102" i="3"/>
  <c r="BK368" i="4"/>
  <c r="J368" i="4" s="1"/>
  <c r="J105" i="4" s="1"/>
  <c r="BK372" i="4"/>
  <c r="J372" i="4"/>
  <c r="J106" i="4"/>
  <c r="BK292" i="5"/>
  <c r="J292" i="5" s="1"/>
  <c r="J118" i="5" s="1"/>
  <c r="BK129" i="6"/>
  <c r="J129" i="6"/>
  <c r="J99" i="6"/>
  <c r="BK542" i="2"/>
  <c r="J542" i="2" s="1"/>
  <c r="J122" i="2" s="1"/>
  <c r="BK235" i="5"/>
  <c r="J235" i="5"/>
  <c r="J109" i="5"/>
  <c r="BK262" i="5"/>
  <c r="J262" i="5" s="1"/>
  <c r="J114" i="5" s="1"/>
  <c r="E85" i="6"/>
  <c r="J115" i="6"/>
  <c r="F118" i="6"/>
  <c r="BE124" i="6"/>
  <c r="BE130" i="6"/>
  <c r="BE138" i="6"/>
  <c r="BK145" i="5"/>
  <c r="J145" i="5"/>
  <c r="J102" i="5"/>
  <c r="BK252" i="5"/>
  <c r="J252" i="5" s="1"/>
  <c r="J112" i="5" s="1"/>
  <c r="J270" i="5"/>
  <c r="J116" i="5"/>
  <c r="BK244" i="5"/>
  <c r="J244" i="5" s="1"/>
  <c r="J110" i="5" s="1"/>
  <c r="BE127" i="6"/>
  <c r="BE134" i="6"/>
  <c r="BE153" i="5"/>
  <c r="BE156" i="5"/>
  <c r="BE188" i="5"/>
  <c r="BE209" i="5"/>
  <c r="BE249" i="5"/>
  <c r="BE256" i="5"/>
  <c r="BE271" i="5"/>
  <c r="BE276" i="5"/>
  <c r="BE278" i="5"/>
  <c r="BE286" i="5"/>
  <c r="E129" i="5"/>
  <c r="BE147" i="5"/>
  <c r="BE159" i="5"/>
  <c r="BE169" i="5"/>
  <c r="BE180" i="5"/>
  <c r="BE192" i="5"/>
  <c r="BE195" i="5"/>
  <c r="BE217" i="5"/>
  <c r="BE274" i="5"/>
  <c r="BE282" i="5"/>
  <c r="BE288" i="5"/>
  <c r="BE290" i="5"/>
  <c r="BE293" i="5"/>
  <c r="F96" i="5"/>
  <c r="J137" i="5"/>
  <c r="BE161" i="5"/>
  <c r="BE166" i="5"/>
  <c r="BE173" i="5"/>
  <c r="BE227" i="5"/>
  <c r="BE232" i="5"/>
  <c r="BE236" i="5"/>
  <c r="BE254" i="5"/>
  <c r="BE259" i="5"/>
  <c r="BE283" i="5"/>
  <c r="BE150" i="5"/>
  <c r="BE163" i="5"/>
  <c r="BE198" i="5"/>
  <c r="BE246" i="5"/>
  <c r="BE263" i="5"/>
  <c r="BE295" i="5"/>
  <c r="BE298" i="5"/>
  <c r="F96" i="4"/>
  <c r="BE154" i="4"/>
  <c r="BE175" i="4"/>
  <c r="BE178" i="4"/>
  <c r="BE205" i="4"/>
  <c r="BE217" i="4"/>
  <c r="BE230" i="4"/>
  <c r="BE242" i="4"/>
  <c r="BE257" i="4"/>
  <c r="BE263" i="4"/>
  <c r="BE266" i="4"/>
  <c r="BE278" i="4"/>
  <c r="BE281" i="4"/>
  <c r="BE296" i="4"/>
  <c r="BE317" i="4"/>
  <c r="BE320" i="4"/>
  <c r="BE342" i="4"/>
  <c r="BE357" i="4"/>
  <c r="J93" i="4"/>
  <c r="E116" i="4"/>
  <c r="BE139" i="4"/>
  <c r="BE145" i="4"/>
  <c r="BE151" i="4"/>
  <c r="BE190" i="4"/>
  <c r="BE193" i="4"/>
  <c r="BE199" i="4"/>
  <c r="BE208" i="4"/>
  <c r="BE211" i="4"/>
  <c r="BE270" i="4"/>
  <c r="BE272" i="4"/>
  <c r="BE284" i="4"/>
  <c r="BE287" i="4"/>
  <c r="BE290" i="4"/>
  <c r="BE293" i="4"/>
  <c r="BE305" i="4"/>
  <c r="BE339" i="4"/>
  <c r="BE345" i="4"/>
  <c r="BE351" i="4"/>
  <c r="BE355" i="4"/>
  <c r="BE157" i="4"/>
  <c r="BE160" i="4"/>
  <c r="BE163" i="4"/>
  <c r="BE166" i="4"/>
  <c r="BE169" i="4"/>
  <c r="BE172" i="4"/>
  <c r="BE184" i="4"/>
  <c r="BE200" i="4"/>
  <c r="BE299" i="4"/>
  <c r="BE302" i="4"/>
  <c r="BE308" i="4"/>
  <c r="BE311" i="4"/>
  <c r="BE314" i="4"/>
  <c r="BE323" i="4"/>
  <c r="BE332" i="4"/>
  <c r="BE353" i="4"/>
  <c r="BE363" i="4"/>
  <c r="BE367" i="4"/>
  <c r="BE133" i="4"/>
  <c r="BE136" i="4"/>
  <c r="BE202" i="4"/>
  <c r="BE220" i="4"/>
  <c r="BE254" i="4"/>
  <c r="BE260" i="4"/>
  <c r="BE269" i="4"/>
  <c r="BE275" i="4"/>
  <c r="BE329" i="4"/>
  <c r="BE335" i="4"/>
  <c r="BE337" i="4"/>
  <c r="BE366" i="4"/>
  <c r="BE369" i="4"/>
  <c r="BE373" i="4"/>
  <c r="BK156" i="2"/>
  <c r="J156" i="2" s="1"/>
  <c r="J100" i="2" s="1"/>
  <c r="J340" i="2"/>
  <c r="J113" i="2" s="1"/>
  <c r="F94" i="3"/>
  <c r="BK222" i="2"/>
  <c r="J222" i="2" s="1"/>
  <c r="J108" i="2" s="1"/>
  <c r="E112" i="3"/>
  <c r="BE133" i="3"/>
  <c r="J91" i="3"/>
  <c r="BE127" i="3"/>
  <c r="BE130" i="3"/>
  <c r="BE135" i="3"/>
  <c r="J91" i="2"/>
  <c r="F94" i="2"/>
  <c r="BE162" i="2"/>
  <c r="BE165" i="2"/>
  <c r="BE175" i="2"/>
  <c r="BE199" i="2"/>
  <c r="BE224" i="2"/>
  <c r="BE285" i="2"/>
  <c r="BE309" i="2"/>
  <c r="BE315" i="2"/>
  <c r="BE319" i="2"/>
  <c r="BE343" i="2"/>
  <c r="BE379" i="2"/>
  <c r="BE410" i="2"/>
  <c r="BE415" i="2"/>
  <c r="BE433" i="2"/>
  <c r="BE449" i="2"/>
  <c r="BE452" i="2"/>
  <c r="BE483" i="2"/>
  <c r="BE496" i="2"/>
  <c r="BE554" i="2"/>
  <c r="BE606" i="2"/>
  <c r="BE648" i="2"/>
  <c r="BE651" i="2"/>
  <c r="BE671" i="2"/>
  <c r="BE678" i="2"/>
  <c r="BE697" i="2"/>
  <c r="BE743" i="2"/>
  <c r="BE746" i="2"/>
  <c r="BE771" i="2"/>
  <c r="BE780" i="2"/>
  <c r="BE786" i="2"/>
  <c r="E85" i="2"/>
  <c r="BE169" i="2"/>
  <c r="BE173" i="2"/>
  <c r="BE181" i="2"/>
  <c r="BE184" i="2"/>
  <c r="BE191" i="2"/>
  <c r="BE202" i="2"/>
  <c r="BE338" i="2"/>
  <c r="BE363" i="2"/>
  <c r="BE397" i="2"/>
  <c r="BE467" i="2"/>
  <c r="BE487" i="2"/>
  <c r="BE489" i="2"/>
  <c r="BE493" i="2"/>
  <c r="BE540" i="2"/>
  <c r="BE543" i="2"/>
  <c r="BE566" i="2"/>
  <c r="BE569" i="2"/>
  <c r="BE572" i="2"/>
  <c r="BE578" i="2"/>
  <c r="BE619" i="2"/>
  <c r="BE637" i="2"/>
  <c r="BE663" i="2"/>
  <c r="BE665" i="2"/>
  <c r="BE700" i="2"/>
  <c r="BE188" i="2"/>
  <c r="BE214" i="2"/>
  <c r="BE219" i="2"/>
  <c r="BE341" i="2"/>
  <c r="BE440" i="2"/>
  <c r="BE512" i="2"/>
  <c r="BE514" i="2"/>
  <c r="BE530" i="2"/>
  <c r="BE536" i="2"/>
  <c r="BE538" i="2"/>
  <c r="BE560" i="2"/>
  <c r="BE563" i="2"/>
  <c r="BE575" i="2"/>
  <c r="BE580" i="2"/>
  <c r="BE593" i="2"/>
  <c r="BE662" i="2"/>
  <c r="BE684" i="2"/>
  <c r="BE691" i="2"/>
  <c r="BE695" i="2"/>
  <c r="BE716" i="2"/>
  <c r="BE726" i="2"/>
  <c r="BE730" i="2"/>
  <c r="BE740" i="2"/>
  <c r="BE761" i="2"/>
  <c r="BE764" i="2"/>
  <c r="BE774" i="2"/>
  <c r="BE777" i="2"/>
  <c r="BE789" i="2"/>
  <c r="BE803" i="2"/>
  <c r="BE807" i="2"/>
  <c r="BE811" i="2"/>
  <c r="BE814" i="2"/>
  <c r="BE816" i="2"/>
  <c r="BE158" i="2"/>
  <c r="BE196" i="2"/>
  <c r="BE247" i="2"/>
  <c r="BE262" i="2"/>
  <c r="BE336" i="2"/>
  <c r="BE345" i="2"/>
  <c r="BE347" i="2"/>
  <c r="BE393" i="2"/>
  <c r="BE419" i="2"/>
  <c r="BE443" i="2"/>
  <c r="BE446" i="2"/>
  <c r="BE482" i="2"/>
  <c r="BE486" i="2"/>
  <c r="BE533" i="2"/>
  <c r="BE534" i="2"/>
  <c r="BE546" i="2"/>
  <c r="BE548" i="2"/>
  <c r="BE550" i="2"/>
  <c r="BE552" i="2"/>
  <c r="BE557" i="2"/>
  <c r="BE561" i="2"/>
  <c r="BE633" i="2"/>
  <c r="BE698" i="2"/>
  <c r="BE703" i="2"/>
  <c r="BE706" i="2"/>
  <c r="BE748" i="2"/>
  <c r="BE758" i="2"/>
  <c r="BE759" i="2"/>
  <c r="BE767" i="2"/>
  <c r="F37" i="2"/>
  <c r="BB96" i="1"/>
  <c r="BB95" i="1" s="1"/>
  <c r="AS97" i="1"/>
  <c r="F36" i="3"/>
  <c r="BA98" i="1" s="1"/>
  <c r="F39" i="3"/>
  <c r="BD98" i="1"/>
  <c r="J38" i="4"/>
  <c r="AW100" i="1" s="1"/>
  <c r="F39" i="5"/>
  <c r="BB101" i="1" s="1"/>
  <c r="F38" i="5"/>
  <c r="BA101" i="1"/>
  <c r="J36" i="2"/>
  <c r="AW96" i="1" s="1"/>
  <c r="F37" i="3"/>
  <c r="BB98" i="1" s="1"/>
  <c r="F38" i="3"/>
  <c r="BC98" i="1"/>
  <c r="F38" i="4"/>
  <c r="BA100" i="1" s="1"/>
  <c r="F41" i="5"/>
  <c r="BD101" i="1" s="1"/>
  <c r="J38" i="5"/>
  <c r="AW101" i="1"/>
  <c r="F39" i="2"/>
  <c r="BD96" i="1" s="1"/>
  <c r="BD95" i="1" s="1"/>
  <c r="F36" i="2"/>
  <c r="BA96" i="1"/>
  <c r="BA95" i="1"/>
  <c r="AW95" i="1"/>
  <c r="F41" i="4"/>
  <c r="BD100" i="1"/>
  <c r="F40" i="5"/>
  <c r="BC101" i="1"/>
  <c r="F35" i="6"/>
  <c r="BB102" i="1"/>
  <c r="J34" i="6"/>
  <c r="AW102" i="1"/>
  <c r="F36" i="6"/>
  <c r="BC102" i="1"/>
  <c r="F38" i="2"/>
  <c r="BC96" i="1" s="1"/>
  <c r="BC95" i="1" s="1"/>
  <c r="J36" i="3"/>
  <c r="AW98" i="1" s="1"/>
  <c r="F39" i="4"/>
  <c r="BB100" i="1"/>
  <c r="F40" i="4"/>
  <c r="BC100" i="1" s="1"/>
  <c r="F34" i="6"/>
  <c r="BA102" i="1" s="1"/>
  <c r="F37" i="6"/>
  <c r="BD102" i="1"/>
  <c r="R494" i="2" l="1"/>
  <c r="BK339" i="2"/>
  <c r="J339" i="2" s="1"/>
  <c r="J112" i="2" s="1"/>
  <c r="P144" i="5"/>
  <c r="P143" i="5" s="1"/>
  <c r="AU101" i="1" s="1"/>
  <c r="R144" i="5"/>
  <c r="R143" i="5" s="1"/>
  <c r="R131" i="4"/>
  <c r="R130" i="4"/>
  <c r="P131" i="4"/>
  <c r="P130" i="4" s="1"/>
  <c r="AU100" i="1" s="1"/>
  <c r="T494" i="2"/>
  <c r="P222" i="2"/>
  <c r="P155" i="2"/>
  <c r="P154" i="2" s="1"/>
  <c r="AU96" i="1" s="1"/>
  <c r="AU95" i="1" s="1"/>
  <c r="T131" i="4"/>
  <c r="T130" i="4" s="1"/>
  <c r="P494" i="2"/>
  <c r="T339" i="2"/>
  <c r="T155" i="2" s="1"/>
  <c r="T154" i="2" s="1"/>
  <c r="T145" i="5"/>
  <c r="T144" i="5" s="1"/>
  <c r="T143" i="5" s="1"/>
  <c r="R339" i="2"/>
  <c r="R155" i="2" s="1"/>
  <c r="R154" i="2" s="1"/>
  <c r="BK217" i="2"/>
  <c r="J217" i="2" s="1"/>
  <c r="J106" i="2" s="1"/>
  <c r="BK494" i="2"/>
  <c r="J494" i="2" s="1"/>
  <c r="J119" i="2" s="1"/>
  <c r="BK122" i="6"/>
  <c r="J122" i="6" s="1"/>
  <c r="J97" i="6" s="1"/>
  <c r="BK131" i="4"/>
  <c r="J131" i="4" s="1"/>
  <c r="J101" i="4" s="1"/>
  <c r="BK125" i="3"/>
  <c r="J125" i="3" s="1"/>
  <c r="J99" i="3" s="1"/>
  <c r="BK234" i="5"/>
  <c r="J234" i="5" s="1"/>
  <c r="J108" i="5" s="1"/>
  <c r="BK194" i="2"/>
  <c r="J194" i="2" s="1"/>
  <c r="J104" i="2" s="1"/>
  <c r="BK144" i="5"/>
  <c r="J144" i="5" s="1"/>
  <c r="J101" i="5" s="1"/>
  <c r="BK155" i="2"/>
  <c r="J155" i="2" s="1"/>
  <c r="J99" i="2" s="1"/>
  <c r="AX95" i="1"/>
  <c r="J35" i="3"/>
  <c r="AV98" i="1" s="1"/>
  <c r="AT98" i="1" s="1"/>
  <c r="F37" i="4"/>
  <c r="AZ100" i="1" s="1"/>
  <c r="BB99" i="1"/>
  <c r="AX99" i="1" s="1"/>
  <c r="BA99" i="1"/>
  <c r="AW99" i="1"/>
  <c r="BD99" i="1"/>
  <c r="F37" i="5"/>
  <c r="AZ101" i="1"/>
  <c r="F35" i="2"/>
  <c r="AZ96" i="1" s="1"/>
  <c r="AZ95" i="1" s="1"/>
  <c r="F33" i="6"/>
  <c r="AZ102" i="1"/>
  <c r="AS94" i="1"/>
  <c r="J35" i="2"/>
  <c r="AV96" i="1" s="1"/>
  <c r="AT96" i="1" s="1"/>
  <c r="J33" i="6"/>
  <c r="AV102" i="1"/>
  <c r="AT102" i="1"/>
  <c r="AY95" i="1"/>
  <c r="F35" i="3"/>
  <c r="AZ98" i="1"/>
  <c r="J37" i="4"/>
  <c r="AV100" i="1" s="1"/>
  <c r="AT100" i="1" s="1"/>
  <c r="BC99" i="1"/>
  <c r="AY99" i="1" s="1"/>
  <c r="J37" i="5"/>
  <c r="AV101" i="1" s="1"/>
  <c r="AT101" i="1" s="1"/>
  <c r="BK121" i="6" l="1"/>
  <c r="J121" i="6"/>
  <c r="BK130" i="4"/>
  <c r="J130" i="4"/>
  <c r="BK124" i="3"/>
  <c r="J124" i="3" s="1"/>
  <c r="J98" i="3" s="1"/>
  <c r="BK143" i="5"/>
  <c r="J143" i="5" s="1"/>
  <c r="J34" i="5" s="1"/>
  <c r="AG101" i="1" s="1"/>
  <c r="BK154" i="2"/>
  <c r="J154" i="2"/>
  <c r="AU99" i="1"/>
  <c r="AU97" i="1"/>
  <c r="J30" i="6"/>
  <c r="AG102" i="1" s="1"/>
  <c r="AV95" i="1"/>
  <c r="AT95" i="1"/>
  <c r="AZ99" i="1"/>
  <c r="AV99" i="1"/>
  <c r="AT99" i="1"/>
  <c r="J34" i="4"/>
  <c r="AG100" i="1"/>
  <c r="J32" i="2"/>
  <c r="AG96" i="1"/>
  <c r="AG95" i="1" s="1"/>
  <c r="BA97" i="1"/>
  <c r="AW97" i="1"/>
  <c r="BB97" i="1"/>
  <c r="AX97" i="1"/>
  <c r="BC97" i="1"/>
  <c r="AY97" i="1" s="1"/>
  <c r="BD97" i="1"/>
  <c r="J43" i="4" l="1"/>
  <c r="J39" i="6"/>
  <c r="J96" i="6"/>
  <c r="J100" i="4"/>
  <c r="J43" i="5"/>
  <c r="J100" i="5"/>
  <c r="AN101" i="1"/>
  <c r="AN95" i="1"/>
  <c r="J41" i="2"/>
  <c r="J98" i="2"/>
  <c r="AN96" i="1"/>
  <c r="AN102" i="1"/>
  <c r="AN100" i="1"/>
  <c r="AU94" i="1"/>
  <c r="AG99" i="1"/>
  <c r="BA94" i="1"/>
  <c r="W30" i="1"/>
  <c r="J32" i="3"/>
  <c r="AG98" i="1" s="1"/>
  <c r="AZ97" i="1"/>
  <c r="AV97" i="1" s="1"/>
  <c r="AT97" i="1" s="1"/>
  <c r="BB94" i="1"/>
  <c r="W31" i="1"/>
  <c r="BC94" i="1"/>
  <c r="W32" i="1"/>
  <c r="BD94" i="1"/>
  <c r="W33" i="1"/>
  <c r="AN99" i="1" l="1"/>
  <c r="J41" i="3"/>
  <c r="AN98" i="1"/>
  <c r="AG97" i="1"/>
  <c r="AG94" i="1" s="1"/>
  <c r="AK26" i="1" s="1"/>
  <c r="AN97" i="1"/>
  <c r="AX94" i="1"/>
  <c r="AY94" i="1"/>
  <c r="AW94" i="1"/>
  <c r="AK30" i="1"/>
  <c r="AZ94" i="1"/>
  <c r="AV94" i="1"/>
  <c r="AK29" i="1"/>
  <c r="AK35" i="1" l="1"/>
  <c r="AT94" i="1"/>
  <c r="W29" i="1"/>
  <c r="AN94" i="1" l="1"/>
</calcChain>
</file>

<file path=xl/sharedStrings.xml><?xml version="1.0" encoding="utf-8"?>
<sst xmlns="http://schemas.openxmlformats.org/spreadsheetml/2006/main" count="11733" uniqueCount="1294">
  <si>
    <t>Export Komplet</t>
  </si>
  <si>
    <t/>
  </si>
  <si>
    <t>2.0</t>
  </si>
  <si>
    <t>ZAMOK</t>
  </si>
  <si>
    <t>False</t>
  </si>
  <si>
    <t>{7aefd0c1-6458-4616-a10d-4faedcff9f89}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</si>
  <si>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</si>
  <si>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</si>
  <si>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</si>
  <si>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</si>
  <si>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</si>
  <si>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</si>
  <si>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</si>
  <si>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</si>
  <si>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MS_NAD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</si>
  <si>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</si>
  <si>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</si>
  <si>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MŠ Naděje, K Hájku 2972, FM - oprava kanalizace</t>
  </si>
  <si>
    <t>KSO:</t>
  </si>
  <si>
    <t>CC-CZ:</t>
  </si>
  <si>
    <t>Místo:</t>
  </si>
  <si>
    <t xml:space="preserve"> </t>
  </si>
  <si>
    <t>Datum:</t>
  </si>
  <si>
    <t>19. 2. 2022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</si>
  <si>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</si>
  <si>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</si>
  <si>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</si>
  <si>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</si>
  <si>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</si>
  <si>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</si>
  <si>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</si>
  <si>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</si>
  <si>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</si>
  <si>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</si>
  <si>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</si>
  <si>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</si>
  <si>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</si>
  <si>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</si>
  <si>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</si>
  <si>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</si>
  <si>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</si>
  <si>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</si>
  <si>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</si>
  <si>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</si>
  <si>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</si>
  <si>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</si>
  <si>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</si>
  <si>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</si>
  <si>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</si>
  <si>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</si>
  <si>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</si>
  <si>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</si>
  <si>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</si>
  <si>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</si>
  <si>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</si>
  <si>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</si>
  <si>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</si>
  <si>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</si>
  <si>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</si>
  <si>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</si>
  <si>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</si>
  <si>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</si>
  <si>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</si>
  <si>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</si>
  <si>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</si>
  <si>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</si>
  <si>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</si>
  <si>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</si>
  <si>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</si>
  <si>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</si>
  <si>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</si>
  <si>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</si>
  <si>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</si>
  <si>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</si>
  <si>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</si>
  <si>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</si>
  <si>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</si>
  <si>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D.1.1</t>
  </si>
  <si>
    <t>Architektonicko-stavební řešení</t>
  </si>
  <si>
    <t>STA</t>
  </si>
  <si>
    <t>1</t>
  </si>
  <si>
    <t>{2d68aa1d-da8c-44ff-84e1-97c767d5aa17}</t>
  </si>
  <si>
    <t>2</t>
  </si>
  <si>
    <t>/</t>
  </si>
  <si>
    <t>D.1.1.</t>
  </si>
  <si>
    <t>ASŘ</t>
  </si>
  <si>
    <t>Soupis</t>
  </si>
  <si>
    <t>{27e633df-dfe8-4299-959a-85c4e7516b22}</t>
  </si>
  <si>
    <t>D.1.4</t>
  </si>
  <si>
    <t>Technická zařízení budov</t>
  </si>
  <si>
    <t>{034d59ca-8ac3-4d3b-aa37-d2c7c556b66c}</t>
  </si>
  <si>
    <t>100</t>
  </si>
  <si>
    <t>Elektroinstalace</t>
  </si>
  <si>
    <t>{bbdefa84-fabe-4a9c-b8d3-086f83829aea}</t>
  </si>
  <si>
    <t>200</t>
  </si>
  <si>
    <t>Zdravotechnika</t>
  </si>
  <si>
    <t>{2e723da9-b398-4131-896f-a3e3b27c015e}</t>
  </si>
  <si>
    <t>200_1</t>
  </si>
  <si>
    <t>Vnitřní část</t>
  </si>
  <si>
    <t>3</t>
  </si>
  <si>
    <t>{bb05dea5-aa97-4fa3-b625-bc84ff41fefb}</t>
  </si>
  <si>
    <t>200_2</t>
  </si>
  <si>
    <t>Splašková kanalizace - venkovní část</t>
  </si>
  <si>
    <t>{8553eff1-4b75-4410-8d97-d224791fece5}</t>
  </si>
  <si>
    <t>VON</t>
  </si>
  <si>
    <t>Vedlejší a ostatní náklady</t>
  </si>
  <si>
    <t>{74c64983-4273-4c61-9b52-8e4dc5337578}</t>
  </si>
  <si>
    <t>KRYCÍ LIST SOUPISU PRACÍ</t>
  </si>
  <si>
    <t>Objekt:</t>
  </si>
  <si>
    <t>D.1.1 - Architektonicko-stavební řešení</t>
  </si>
  <si>
    <t>Soupis:</t>
  </si>
  <si>
    <t>D.1.1. - ASŘ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</si>
  <si>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</si>
  <si>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</si>
  <si>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</si>
  <si>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</si>
  <si>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</si>
  <si>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</si>
  <si>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</si>
  <si>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</si>
  <si>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</si>
  <si>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</si>
  <si>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3 - Svislé a kompletní konstrukce</t>
  </si>
  <si>
    <t xml:space="preserve">      31 - Zdi pozemních staveb</t>
  </si>
  <si>
    <t xml:space="preserve">    4 - Vodorovné konstrukce</t>
  </si>
  <si>
    <t xml:space="preserve">      45 - Podkladní a vedlejší konstrukce kromě vozovek a železničního svršku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</si>
  <si>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</si>
  <si>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</si>
  <si>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</si>
  <si>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  64 - Osazování výplní otvorů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</si>
  <si>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</si>
  <si>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</si>
  <si>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</si>
  <si>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</si>
  <si>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</si>
  <si>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</si>
  <si>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</si>
  <si>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</si>
  <si>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</si>
  <si>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</si>
  <si>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</si>
  <si>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</si>
  <si>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</si>
  <si>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</si>
  <si>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</si>
  <si>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</si>
  <si>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</si>
  <si>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</si>
  <si>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</si>
  <si>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</si>
  <si>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</si>
  <si>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</si>
  <si>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</si>
  <si>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</si>
  <si>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</si>
  <si>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</si>
  <si>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</si>
  <si>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</si>
  <si>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</si>
  <si>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</si>
  <si>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</si>
  <si>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</si>
  <si>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</si>
  <si>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</si>
  <si>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</si>
  <si>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</si>
  <si>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</si>
  <si>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</si>
  <si>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13</t>
  </si>
  <si>
    <t>Zemní práce - hloubené vykopávky</t>
  </si>
  <si>
    <t>K</t>
  </si>
  <si>
    <t>139751101</t>
  </si>
  <si>
    <t>Vykopávky v uzavřených prostorech v hornině třídy těžitelnosti I, skupiny 1 až 3 ručně</t>
  </si>
  <si>
    <t>m3</t>
  </si>
  <si>
    <t>4</t>
  </si>
  <si>
    <t>1404637004</t>
  </si>
  <si>
    <t>VV</t>
  </si>
  <si>
    <t>"pro kanalizaci"19</t>
  </si>
  <si>
    <t>Mezisoučet</t>
  </si>
  <si>
    <t>16</t>
  </si>
  <si>
    <t>Zemní práce - přemístění výkopku</t>
  </si>
  <si>
    <t>162751117</t>
  </si>
  <si>
    <t>Vodorovné přemístění do 10000 m výkopku/sypaniny z horniny třídy těžitelnosti I, skupiny 1 až 3</t>
  </si>
  <si>
    <t>-2107460226</t>
  </si>
  <si>
    <t>19</t>
  </si>
  <si>
    <t>162751119</t>
  </si>
  <si>
    <t>Příplatek k vodorovnému přemístění výkopku/sypaniny z horniny třídy těžitelnosti I, skupiny 1 až 3 ZKD 1000 m přes 10000 m</t>
  </si>
  <si>
    <t>995984016</t>
  </si>
  <si>
    <t>19*5</t>
  </si>
  <si>
    <t>17</t>
  </si>
  <si>
    <t>Zemní práce - konstrukce ze zemin</t>
  </si>
  <si>
    <t>171201221</t>
  </si>
  <si>
    <t>Poplatek za uložení na skládce (skládkovné) zeminy a kamení kód odpadu 17 05 04</t>
  </si>
  <si>
    <t>t</t>
  </si>
  <si>
    <t>-2067936959</t>
  </si>
  <si>
    <t>19*1,8 "Přepočtené koeficientem množství</t>
  </si>
  <si>
    <t>5</t>
  </si>
  <si>
    <t>171251201</t>
  </si>
  <si>
    <t>Uložení sypaniny na skládky nebo meziskládky</t>
  </si>
  <si>
    <t>-2026817699</t>
  </si>
  <si>
    <t>6</t>
  </si>
  <si>
    <t>174111102</t>
  </si>
  <si>
    <t>Zásyp v uzavřených prostorech sypaninou se zhutněním ručně</t>
  </si>
  <si>
    <t>-1942812061</t>
  </si>
  <si>
    <t>"kanalizace"5</t>
  </si>
  <si>
    <t>"dorovnání výškových rozdílů pod mazaninou"2</t>
  </si>
  <si>
    <t>Součet</t>
  </si>
  <si>
    <t>7</t>
  </si>
  <si>
    <t>M</t>
  </si>
  <si>
    <t>58721001</t>
  </si>
  <si>
    <t>struska UHK frakce 0/8</t>
  </si>
  <si>
    <t>8</t>
  </si>
  <si>
    <t>79905689</t>
  </si>
  <si>
    <t>5*1,1 "Přepočtené koeficientem množství</t>
  </si>
  <si>
    <t>58344155</t>
  </si>
  <si>
    <t>štěrkodrť frakce 0/22</t>
  </si>
  <si>
    <t>1440306321</t>
  </si>
  <si>
    <t>2*1,9 "Přepočtené koeficientem množství</t>
  </si>
  <si>
    <t>9</t>
  </si>
  <si>
    <t>175111101</t>
  </si>
  <si>
    <t>Obsypání potrubí ručně sypaninou bez prohození, uloženou do 3 m</t>
  </si>
  <si>
    <t>292898883</t>
  </si>
  <si>
    <t>"kanalizace"8</t>
  </si>
  <si>
    <t>10</t>
  </si>
  <si>
    <t>58331200</t>
  </si>
  <si>
    <t>štěrkopísek netříděný zásypový</t>
  </si>
  <si>
    <t>-1224050171</t>
  </si>
  <si>
    <t>8*1,9 "Přepočtené koeficientem množství</t>
  </si>
  <si>
    <t>Svislé a kompletní konstrukce</t>
  </si>
  <si>
    <t>31</t>
  </si>
  <si>
    <t>Zdi pozemních staveb</t>
  </si>
  <si>
    <t>11</t>
  </si>
  <si>
    <t>311272111</t>
  </si>
  <si>
    <t>Zdivo z pórobetonových tvárnic hladkých do P2 do 450 kg/m3 na tenkovrstvou maltu tl 250 mm</t>
  </si>
  <si>
    <t>m2</t>
  </si>
  <si>
    <t>201992901</t>
  </si>
  <si>
    <t>"předstěna 1.07"(1*3)</t>
  </si>
  <si>
    <t>12</t>
  </si>
  <si>
    <t>317142422</t>
  </si>
  <si>
    <t>Překlad nenosný pórobetonový š 100 mm v do 250 mm na tenkovrstvou maltu dl do 1250 mm</t>
  </si>
  <si>
    <t>kus</t>
  </si>
  <si>
    <t>-33945195</t>
  </si>
  <si>
    <t>1*3</t>
  </si>
  <si>
    <t>342272225</t>
  </si>
  <si>
    <t>Příčka z pórobetonových hladkých tvárnic na tenkovrstvou maltu tl 100 mm</t>
  </si>
  <si>
    <t>755611882</t>
  </si>
  <si>
    <t>"předstěny"</t>
  </si>
  <si>
    <t>"1,10"(1,6*3)</t>
  </si>
  <si>
    <t>"1.09"(2*3)</t>
  </si>
  <si>
    <t>"příčky"</t>
  </si>
  <si>
    <t>"1.09/1.07"(1,5*2)-(0,7*2)</t>
  </si>
  <si>
    <t>"1.07/1.08"(1,5*2)-(0,7*2)</t>
  </si>
  <si>
    <t>"1.07/1.03"(1,8*3)-(0,7*2)</t>
  </si>
  <si>
    <t>"1.07/sprcha"(1,9*2)-(0,85*2)</t>
  </si>
  <si>
    <t>14</t>
  </si>
  <si>
    <t>342272245</t>
  </si>
  <si>
    <t>Příčka z pórobetonových hladkých tvárnic na tenkovrstvou maltu tl 150 mm</t>
  </si>
  <si>
    <t>393865881</t>
  </si>
  <si>
    <t>"1.08/1.07"(0,9*3)+(0,3*3)</t>
  </si>
  <si>
    <t>Vodorovné konstrukce</t>
  </si>
  <si>
    <t>45</t>
  </si>
  <si>
    <t>Podkladní a vedlejší konstrukce kromě vozovek a železničního svršku</t>
  </si>
  <si>
    <t>451573111</t>
  </si>
  <si>
    <t>Lože pod potrubí otevřený výkop ze štěrkopísku</t>
  </si>
  <si>
    <t>-1037663625</t>
  </si>
  <si>
    <t>"kanalizace"2</t>
  </si>
  <si>
    <t>Úpravy povrchů, podlahy a osazování výplní</t>
  </si>
  <si>
    <t>61</t>
  </si>
  <si>
    <t>Úprava povrchů vnitřních</t>
  </si>
  <si>
    <t>612131101</t>
  </si>
  <si>
    <t>Cementový postřik vnitřních stěn nanášený celoplošně ručně</t>
  </si>
  <si>
    <t>156406</t>
  </si>
  <si>
    <t>"1.09/1.07"((1,5*2)-(0,7*2))*2</t>
  </si>
  <si>
    <t>"1.07/1.08"((1,5*2)-(0,7*2))*2</t>
  </si>
  <si>
    <t>"1.07/1.03"((1,8*3)-(0,7*2))*2</t>
  </si>
  <si>
    <t>"1.08/1.07"((0,9*3)+(0,3*3))*2</t>
  </si>
  <si>
    <t>"1.02"(0,8*3)</t>
  </si>
  <si>
    <t>"1.10"(1,6*3)</t>
  </si>
  <si>
    <t>"1.09"(1,5+0,9)*3</t>
  </si>
  <si>
    <t>"1.08"(1,5*3)</t>
  </si>
  <si>
    <t>"1.07"(1,7+2+0,9)*3</t>
  </si>
  <si>
    <t>"1.06"(0,7*3)</t>
  </si>
  <si>
    <t>612135002</t>
  </si>
  <si>
    <t>Vyrovnání podkladu vnitřních stěn maltou cementovou tl do 10 mm</t>
  </si>
  <si>
    <t>-1745124033</t>
  </si>
  <si>
    <t>34,8*1,1 "Přepočtené koeficientem množství</t>
  </si>
  <si>
    <t>18</t>
  </si>
  <si>
    <t>612142001</t>
  </si>
  <si>
    <t>Potažení vnitřních stěn sklovláknitým pletivem vtlačeným do tenkovrstvé hmoty</t>
  </si>
  <si>
    <t>-93734783</t>
  </si>
  <si>
    <t>612321141</t>
  </si>
  <si>
    <t>Vápenocementová omítka štuková dvouvrstvá vnitřních stěn nanášená ručně</t>
  </si>
  <si>
    <t>-2087256338</t>
  </si>
  <si>
    <t>"predstena 1.07"(1*1)</t>
  </si>
  <si>
    <t>"1,10"(1,6*1)</t>
  </si>
  <si>
    <t>"1.09"(2*1)</t>
  </si>
  <si>
    <t>"prícky"</t>
  </si>
  <si>
    <t>"1.02"(0,8*1)</t>
  </si>
  <si>
    <t>"1.10"(1,6*1)</t>
  </si>
  <si>
    <t>"1.09"(1,5+0,9)*1</t>
  </si>
  <si>
    <t>"1.08"(1,5*1)</t>
  </si>
  <si>
    <t>"1.07"(1,7+2+0,9)*1</t>
  </si>
  <si>
    <t>"1.06"(0,7*1)</t>
  </si>
  <si>
    <t>39,9*1,1 "Přepočtené koeficientem množství</t>
  </si>
  <si>
    <t>20</t>
  </si>
  <si>
    <t>612325101</t>
  </si>
  <si>
    <t>Vápenocementová hrubá omítka rýh ve stěnách š do 150 mm</t>
  </si>
  <si>
    <t>417371905</t>
  </si>
  <si>
    <t>(35*0,07)</t>
  </si>
  <si>
    <t>(12*0,1)</t>
  </si>
  <si>
    <t>612325102</t>
  </si>
  <si>
    <t>Vápenocementová hrubá omítka rýh ve stěnách šířky do 300 mm</t>
  </si>
  <si>
    <t>-1194721806</t>
  </si>
  <si>
    <t>24*0,2</t>
  </si>
  <si>
    <t>63</t>
  </si>
  <si>
    <t>Podlahy a podlahové konstrukce</t>
  </si>
  <si>
    <t>22</t>
  </si>
  <si>
    <t>631311134</t>
  </si>
  <si>
    <t>Mazanina tl do 240 mm z betonu prostého bez zvýšených nároků na prostředí tř. C 16/20</t>
  </si>
  <si>
    <t>1991261756</t>
  </si>
  <si>
    <t>"1.03 cást"(2*2,8)*0,15</t>
  </si>
  <si>
    <t>"1.13 cást"(1,3*1,4)*0,15</t>
  </si>
  <si>
    <t>"NS"</t>
  </si>
  <si>
    <t>"1.02"1,2*0,15</t>
  </si>
  <si>
    <t>"1.04"7,1*0,15</t>
  </si>
  <si>
    <t>"1.06"1,7*0,15</t>
  </si>
  <si>
    <t>"1.07"5,3*0,15</t>
  </si>
  <si>
    <t>"1.08"1,4*0,15</t>
  </si>
  <si>
    <t>"1.09"2,9*0,15</t>
  </si>
  <si>
    <t>"1.10"2,3*0,15</t>
  </si>
  <si>
    <t>"1.11 cást"(0,45*1,6)*0,15</t>
  </si>
  <si>
    <t>"1.12 cást" (0,45*1,6)*0,15</t>
  </si>
  <si>
    <t>64</t>
  </si>
  <si>
    <t>Osazování výplní otvorů</t>
  </si>
  <si>
    <t>23</t>
  </si>
  <si>
    <t>642942111</t>
  </si>
  <si>
    <t>Osazování zárubní nebo rámů dveřních kovových do 2,5 m2 na MC</t>
  </si>
  <si>
    <t>-751774072</t>
  </si>
  <si>
    <t>24</t>
  </si>
  <si>
    <t>55331481</t>
  </si>
  <si>
    <t>zárubeň jednokřídlá ocelová pro zdění tl stěny 75-100mm rozměru 700/1970, 2100mm</t>
  </si>
  <si>
    <t>-1521058843</t>
  </si>
  <si>
    <t>Ostatní konstrukce a práce, bourání</t>
  </si>
  <si>
    <t>94</t>
  </si>
  <si>
    <t>Lešení a stavební výtahy</t>
  </si>
  <si>
    <t>25</t>
  </si>
  <si>
    <t>946111113</t>
  </si>
  <si>
    <t>Montáž pojízdných věží trubkových/dílcových š přes 0,6 do 0,9 m dl do 3,2 m v přes 2,5 do 3,5 m</t>
  </si>
  <si>
    <t>-98335792</t>
  </si>
  <si>
    <t>26</t>
  </si>
  <si>
    <t>946111213</t>
  </si>
  <si>
    <t>Příplatek k pojízdným věžím š přes 0,6 do 0,9 m dl do 3,2 m v do 3,5 m za první a ZKD den použití</t>
  </si>
  <si>
    <t>221477449</t>
  </si>
  <si>
    <t>1*60</t>
  </si>
  <si>
    <t>27</t>
  </si>
  <si>
    <t>946111813</t>
  </si>
  <si>
    <t>Demontáž pojízdných věží trubkových/dílcových š přes 0,6 do 0,9 m dl do 3,2 m v přes 2,5 do 3,5 m</t>
  </si>
  <si>
    <t>1819973242</t>
  </si>
  <si>
    <t>28</t>
  </si>
  <si>
    <t>949101112</t>
  </si>
  <si>
    <t>Lešení pomocné pro objekty pozemních staveb s lešeňovou podlahou v přes 1,9 do 3,5 m zatížení do 150 kg/m2</t>
  </si>
  <si>
    <t>-1069215941</t>
  </si>
  <si>
    <t>"1.02"1,2</t>
  </si>
  <si>
    <t>"1.03"27,6</t>
  </si>
  <si>
    <t>"1.04"7,1</t>
  </si>
  <si>
    <t>"1.06"1,7</t>
  </si>
  <si>
    <t>"1.07"5,3</t>
  </si>
  <si>
    <t>"1.08"1,4</t>
  </si>
  <si>
    <t>"1.09"2,9</t>
  </si>
  <si>
    <t>"1.10"2,3</t>
  </si>
  <si>
    <t>"1.11"11,8</t>
  </si>
  <si>
    <t>"1.12"5,8</t>
  </si>
  <si>
    <t>"1.13"1,4*1,3</t>
  </si>
  <si>
    <t>95</t>
  </si>
  <si>
    <t>Různé dokončovací konstrukce a práce pozemních staveb</t>
  </si>
  <si>
    <t>29</t>
  </si>
  <si>
    <t>952901111</t>
  </si>
  <si>
    <t>Vyčištění budov bytové a občanské výstavby při výšce podlaží do 4 m</t>
  </si>
  <si>
    <t>63214691</t>
  </si>
  <si>
    <t>96</t>
  </si>
  <si>
    <t>Bourání konstrukcí</t>
  </si>
  <si>
    <t>30</t>
  </si>
  <si>
    <t>962031132</t>
  </si>
  <si>
    <t>Bourání příček z cihel pálených na MVC tl do 100 mm</t>
  </si>
  <si>
    <t>1893295832</t>
  </si>
  <si>
    <t>"predsteny"</t>
  </si>
  <si>
    <t>"1.07"(1*3)</t>
  </si>
  <si>
    <t>"1.09"(1,5*3)-(0,6*2)</t>
  </si>
  <si>
    <t>"1.09/1.08"(1,6*3)</t>
  </si>
  <si>
    <t>"1.09/1.07"(2*3)-(0,7*2)</t>
  </si>
  <si>
    <t>"1.03/1.07"(1,1*3)-(0,7*2)</t>
  </si>
  <si>
    <t>"1.08/1.07"(1,3*3)-(0,7*2)</t>
  </si>
  <si>
    <t>962031136</t>
  </si>
  <si>
    <t>Bourání příček z tvárnic nebo příčkovek tl do 150 mm</t>
  </si>
  <si>
    <t>-2076679284</t>
  </si>
  <si>
    <t>"1.08/1.07"(1*3)</t>
  </si>
  <si>
    <t>32</t>
  </si>
  <si>
    <t>965043431</t>
  </si>
  <si>
    <t>Bourání podkladů pod dlažby betonových s potěrem nebo teracem tl do 150 mm pl do 4 m2</t>
  </si>
  <si>
    <t>-1913232547</t>
  </si>
  <si>
    <t>33</t>
  </si>
  <si>
    <t>965043441</t>
  </si>
  <si>
    <t>Bourání podkladů pod dlažby betonových s potěrem nebo teracem tl do 150 mm pl přes 4 m2</t>
  </si>
  <si>
    <t>-897616262</t>
  </si>
  <si>
    <t>34</t>
  </si>
  <si>
    <t>965049112</t>
  </si>
  <si>
    <t>Příplatek k bourání betonových mazanin za bourání mazanin se svařovanou sítí tl přes 100 mm</t>
  </si>
  <si>
    <t>1711908045</t>
  </si>
  <si>
    <t>"rezerva por případ výztuže v mazanině"</t>
  </si>
  <si>
    <t>2,754+1,860</t>
  </si>
  <si>
    <t>35</t>
  </si>
  <si>
    <t>965081213</t>
  </si>
  <si>
    <t>Bourání podlah z dlaždic keramických nebo xylolitových tl do 10 mm plochy přes 1 m2</t>
  </si>
  <si>
    <t>174012265</t>
  </si>
  <si>
    <t>"SS"</t>
  </si>
  <si>
    <t>"1.07"3,5</t>
  </si>
  <si>
    <t>"1.08"1,2</t>
  </si>
  <si>
    <t>"1.09"4,1</t>
  </si>
  <si>
    <t>"1.11"0,45*1,6</t>
  </si>
  <si>
    <t>"1.12"0,45*1,6</t>
  </si>
  <si>
    <t>36</t>
  </si>
  <si>
    <t>968072455</t>
  </si>
  <si>
    <t>Vybourání kovových dveřních zárubní pl do 2 m2</t>
  </si>
  <si>
    <t>-1831648089</t>
  </si>
  <si>
    <t>(0,6*2)*2</t>
  </si>
  <si>
    <t>(0,7*2)*2</t>
  </si>
  <si>
    <t>97</t>
  </si>
  <si>
    <t>Prorážení otvorů a ostatní bourací práce</t>
  </si>
  <si>
    <t>37</t>
  </si>
  <si>
    <t>971042461</t>
  </si>
  <si>
    <t>Vybourání otvorů v betonových příčkách a zdech pl do 0,25 m2 tl do 600 mm</t>
  </si>
  <si>
    <t>-1612052868</t>
  </si>
  <si>
    <t>"pro kanalizaci"1+1</t>
  </si>
  <si>
    <t>38</t>
  </si>
  <si>
    <t>974031142</t>
  </si>
  <si>
    <t>Vysekání rýh ve zdivu cihelném hl do 70 mm š do 70 mm</t>
  </si>
  <si>
    <t>m</t>
  </si>
  <si>
    <t>-471291713</t>
  </si>
  <si>
    <t>"pro vodovodní rozvod"35</t>
  </si>
  <si>
    <t>39</t>
  </si>
  <si>
    <t>974031153</t>
  </si>
  <si>
    <t>Vysekání rýh ve zdivu cihelném hl do 100 mm š do 100 mm</t>
  </si>
  <si>
    <t>2145560761</t>
  </si>
  <si>
    <t>"pro HT"(8+4)</t>
  </si>
  <si>
    <t>40</t>
  </si>
  <si>
    <t>974031165</t>
  </si>
  <si>
    <t>Vysekání rýh ve zdivu cihelném hl do 150 mm š do 200 mm</t>
  </si>
  <si>
    <t>-233612127</t>
  </si>
  <si>
    <t>"pro HT"24</t>
  </si>
  <si>
    <t>41</t>
  </si>
  <si>
    <t>978013191</t>
  </si>
  <si>
    <t>Otlučení (osekání) vnitřní vápenné nebo vápenocementové omítky stěn v rozsahu přes 50 do 100 %</t>
  </si>
  <si>
    <t>-890517353</t>
  </si>
  <si>
    <t>42</t>
  </si>
  <si>
    <t>978059541</t>
  </si>
  <si>
    <t>Odsekání a odebrání obkladů stěn z vnitřních obkládaček plochy přes 1 m2</t>
  </si>
  <si>
    <t>2024366673</t>
  </si>
  <si>
    <t>"1.02"(0,8*2)</t>
  </si>
  <si>
    <t>"1.10"(1,6*2)</t>
  </si>
  <si>
    <t>"1.09"(1,5+0,9)*2</t>
  </si>
  <si>
    <t>"1.08"(1,5*2)</t>
  </si>
  <si>
    <t>"1.07"(1,7+2+0,9)*2</t>
  </si>
  <si>
    <t>"1.06"(0,7*2)</t>
  </si>
  <si>
    <t>997</t>
  </si>
  <si>
    <t>Přesun sutě</t>
  </si>
  <si>
    <t>43</t>
  </si>
  <si>
    <t>997006512</t>
  </si>
  <si>
    <t>Vodorovné doprava suti s naložením a složením na skládku přes 100 m do 1 km</t>
  </si>
  <si>
    <t>108415878</t>
  </si>
  <si>
    <t>44</t>
  </si>
  <si>
    <t>997006519</t>
  </si>
  <si>
    <t>Příplatek k vodorovnému přemístění suti na skládku ZKD 1 km přes 1 km</t>
  </si>
  <si>
    <t>-572760064</t>
  </si>
  <si>
    <t>22,453*15</t>
  </si>
  <si>
    <t>997013111</t>
  </si>
  <si>
    <t>Vnitrostaveništní doprava suti a vybouraných hmot pro budovy v do 6 m s použitím mechanizace</t>
  </si>
  <si>
    <t>2038188108</t>
  </si>
  <si>
    <t>46</t>
  </si>
  <si>
    <t>997013609</t>
  </si>
  <si>
    <t>Poplatek za uložení na skládce (skládkovné) stavebního odpadu ze směsí nebo oddělených frakcí betonu, cihel a keramických výrobků kód odpadu 17 01 07</t>
  </si>
  <si>
    <t>-1302866151</t>
  </si>
  <si>
    <t>47</t>
  </si>
  <si>
    <t>997013631</t>
  </si>
  <si>
    <t>Poplatek za uložení na skládce (skládkovné) stavebního odpadu směsného kód odpadu 17 09 04</t>
  </si>
  <si>
    <t>-1389144946</t>
  </si>
  <si>
    <t>22,453-10</t>
  </si>
  <si>
    <t>998</t>
  </si>
  <si>
    <t>Přesun hmot</t>
  </si>
  <si>
    <t>48</t>
  </si>
  <si>
    <t>998011001</t>
  </si>
  <si>
    <t>Přesun hmot pro budovy zděné v do 6 m</t>
  </si>
  <si>
    <t>1839645855</t>
  </si>
  <si>
    <t>PSV</t>
  </si>
  <si>
    <t>Práce a dodávky PSV</t>
  </si>
  <si>
    <t>711</t>
  </si>
  <si>
    <t>Izolace proti vodě, vlhkosti a plynům</t>
  </si>
  <si>
    <t>49</t>
  </si>
  <si>
    <t>711111001</t>
  </si>
  <si>
    <t>Provedení izolace proti zemní vlhkosti vodorovné za studena nátěrem penetračním</t>
  </si>
  <si>
    <t>1247207690</t>
  </si>
  <si>
    <t>"1.03 cást"(2*2,8)</t>
  </si>
  <si>
    <t>"1.13 cást"(1,3*1,4)</t>
  </si>
  <si>
    <t>"1.11 cást"(0,45*1,6)</t>
  </si>
  <si>
    <t>"1.12 cást" (0,45*1,6)</t>
  </si>
  <si>
    <t>50</t>
  </si>
  <si>
    <t>11163150</t>
  </si>
  <si>
    <t>lak penetrační asfaltový</t>
  </si>
  <si>
    <t>1951260446</t>
  </si>
  <si>
    <t>30,76*0,00033 "Přepočtené koeficientem množství</t>
  </si>
  <si>
    <t>51</t>
  </si>
  <si>
    <t>711141559</t>
  </si>
  <si>
    <t>Provedení izolace proti zemní vlhkosti pásy přitavením vodorovné NAIP</t>
  </si>
  <si>
    <t>2088972019</t>
  </si>
  <si>
    <t>52</t>
  </si>
  <si>
    <t>62832001</t>
  </si>
  <si>
    <t>pás asfaltový natavitelný oxidovaný tl 3,5mm typu V60 S35 s vložkou ze skleněné rohože, s jemnozrnným minerálním posypem</t>
  </si>
  <si>
    <t>1823237795</t>
  </si>
  <si>
    <t>30,760</t>
  </si>
  <si>
    <t>30,76*1,2 "Přepočtené koeficientem množství</t>
  </si>
  <si>
    <t>53</t>
  </si>
  <si>
    <t>998711101</t>
  </si>
  <si>
    <t>Přesun hmot tonážní pro izolace proti vodě, vlhkosti a plynům v objektech v do 6 m</t>
  </si>
  <si>
    <t>1126504797</t>
  </si>
  <si>
    <t>54</t>
  </si>
  <si>
    <t>998711181</t>
  </si>
  <si>
    <t>Příplatek k přesunu hmot tonážní 711 prováděný bez použití mechanizace</t>
  </si>
  <si>
    <t>-1115068506</t>
  </si>
  <si>
    <t>721</t>
  </si>
  <si>
    <t>Zdravotechnika - vnitřní kanalizace</t>
  </si>
  <si>
    <t>55</t>
  </si>
  <si>
    <t>721171803</t>
  </si>
  <si>
    <t>Demontáž potrubí z PVC D do 75</t>
  </si>
  <si>
    <t>-1002871602</t>
  </si>
  <si>
    <t>56</t>
  </si>
  <si>
    <t>721171808</t>
  </si>
  <si>
    <t>Demontáž potrubí z PVC D přes 75 do 114</t>
  </si>
  <si>
    <t>1728033231</t>
  </si>
  <si>
    <t>57</t>
  </si>
  <si>
    <t>721171809</t>
  </si>
  <si>
    <t>Demontáž potrubí z PVC do D 160</t>
  </si>
  <si>
    <t>2050907208</t>
  </si>
  <si>
    <t>722</t>
  </si>
  <si>
    <t>Zdravotechnika - vnitřní vodovod</t>
  </si>
  <si>
    <t>58</t>
  </si>
  <si>
    <t>722130801</t>
  </si>
  <si>
    <t>Demontáž potrubí ocelové pozinkované závitové DN do 25</t>
  </si>
  <si>
    <t>-1257342375</t>
  </si>
  <si>
    <t>725</t>
  </si>
  <si>
    <t>Zdravotechnika - zařizovací předměty</t>
  </si>
  <si>
    <t>59</t>
  </si>
  <si>
    <t>725110811</t>
  </si>
  <si>
    <t>Demontáž klozetů splachovací s nádrží</t>
  </si>
  <si>
    <t>soubor</t>
  </si>
  <si>
    <t>958656131</t>
  </si>
  <si>
    <t>60</t>
  </si>
  <si>
    <t>725130811</t>
  </si>
  <si>
    <t>Demontáž pisoárových stání s nádrží jednodílných</t>
  </si>
  <si>
    <t>-1472056297</t>
  </si>
  <si>
    <t>725210821</t>
  </si>
  <si>
    <t>Demontáž umyvadel bez výtokových armatur</t>
  </si>
  <si>
    <t>140254560</t>
  </si>
  <si>
    <t>62</t>
  </si>
  <si>
    <t>725330840</t>
  </si>
  <si>
    <t>Demontáž výlevka litinová nebo ocelová</t>
  </si>
  <si>
    <t>-1824731120</t>
  </si>
  <si>
    <t>725820802</t>
  </si>
  <si>
    <t>Demontáž baterie stojánkové do jednoho otvoru</t>
  </si>
  <si>
    <t>-826890353</t>
  </si>
  <si>
    <t>763</t>
  </si>
  <si>
    <t>Konstrukce suché výstavby</t>
  </si>
  <si>
    <t>763411216</t>
  </si>
  <si>
    <t>Dělící přepážky k pisoárům, kompaktní desky tl 13 mm</t>
  </si>
  <si>
    <t>-244733475</t>
  </si>
  <si>
    <t>"O/3"(0,6*1,1)*2</t>
  </si>
  <si>
    <t>65</t>
  </si>
  <si>
    <t>998763301</t>
  </si>
  <si>
    <t>Přesun hmot tonážní pro sádrokartonové konstrukce v objektech v do 6 m</t>
  </si>
  <si>
    <t>-1899694552</t>
  </si>
  <si>
    <t>66</t>
  </si>
  <si>
    <t>998763381</t>
  </si>
  <si>
    <t>Příplatek k přesunu hmot tonážní 763 SDK prováděný bez použití mechanizace</t>
  </si>
  <si>
    <t>320036486</t>
  </si>
  <si>
    <t>766</t>
  </si>
  <si>
    <t>Konstrukce truhlářské</t>
  </si>
  <si>
    <t>67</t>
  </si>
  <si>
    <t>766000000.Rlišta</t>
  </si>
  <si>
    <t>Lišta přechodová- dodávka+montáž mezi dotčenými a stávajícími místnostmi</t>
  </si>
  <si>
    <t>-1670263354</t>
  </si>
  <si>
    <t>68</t>
  </si>
  <si>
    <t>766660001</t>
  </si>
  <si>
    <t>Montáž dveřních křídel otvíravých jednokřídlových š do 0,8 m do ocelové zárubně</t>
  </si>
  <si>
    <t>-470342877</t>
  </si>
  <si>
    <t>"01"2+1</t>
  </si>
  <si>
    <t>69</t>
  </si>
  <si>
    <t>61162073.R 01</t>
  </si>
  <si>
    <t>dveře jednokřídlé plné dle výpisů položka 01 vč.kování, zámku a mřížky</t>
  </si>
  <si>
    <t>-1677245170</t>
  </si>
  <si>
    <t>70</t>
  </si>
  <si>
    <t>766660729</t>
  </si>
  <si>
    <t>Montáž dveřního interiérového kování - štítku s klikou</t>
  </si>
  <si>
    <t>489360052</t>
  </si>
  <si>
    <t>71</t>
  </si>
  <si>
    <t>766691914</t>
  </si>
  <si>
    <t>Vyvěšení nebo zavěšení dřevěných křídel dveří pl do 2 m2</t>
  </si>
  <si>
    <t>1117614262</t>
  </si>
  <si>
    <t>4*2</t>
  </si>
  <si>
    <t>72</t>
  </si>
  <si>
    <t>998766201</t>
  </si>
  <si>
    <t>Přesun hmot procentní pro kce truhlářské v objektech v do 6 m</t>
  </si>
  <si>
    <t>%</t>
  </si>
  <si>
    <t>-1446755350</t>
  </si>
  <si>
    <t>771</t>
  </si>
  <si>
    <t>Podlahy z dlaždic</t>
  </si>
  <si>
    <t>73</t>
  </si>
  <si>
    <t>771111011</t>
  </si>
  <si>
    <t>Vysátí podkladu před pokládkou dlažby</t>
  </si>
  <si>
    <t>-310345026</t>
  </si>
  <si>
    <t>"1.12 cást"(0,45*1,6)</t>
  </si>
  <si>
    <t>74</t>
  </si>
  <si>
    <t>771121011</t>
  </si>
  <si>
    <t>Nátěr penetrační na podlahu</t>
  </si>
  <si>
    <t>174709459</t>
  </si>
  <si>
    <t>75</t>
  </si>
  <si>
    <t>771151011</t>
  </si>
  <si>
    <t>Samonivelační stěrka podlah pevnosti 20 MPa tl 3 mm</t>
  </si>
  <si>
    <t>-269120575</t>
  </si>
  <si>
    <t>76</t>
  </si>
  <si>
    <t>771574115</t>
  </si>
  <si>
    <t>Montáž podlah keramických hladkých lepených flexibilním lepidlem přes 22 do 25 ks/m2</t>
  </si>
  <si>
    <t>64978341</t>
  </si>
  <si>
    <t>23,34*1,05 "Přepočtené koeficientem množství</t>
  </si>
  <si>
    <t>77</t>
  </si>
  <si>
    <t>DLAZBA.R</t>
  </si>
  <si>
    <t>dlažba keramická dle skladeb a dle výběru investora a parametrů dle dokumentace</t>
  </si>
  <si>
    <t>-2060969403</t>
  </si>
  <si>
    <t>24,507</t>
  </si>
  <si>
    <t>24,507*1,1 "Přepočtené koeficientem množství</t>
  </si>
  <si>
    <t>78</t>
  </si>
  <si>
    <t>771577111</t>
  </si>
  <si>
    <t>Příplatek k montáži podlah keramických lepených flexibilním lepidlem za plochu do 5 m2</t>
  </si>
  <si>
    <t>-392043995</t>
  </si>
  <si>
    <t>79</t>
  </si>
  <si>
    <t>771577114</t>
  </si>
  <si>
    <t>Příplatek k montáži podlah keramických lepených flexibilním lepidlem za spárování tmelem dvousložkovým</t>
  </si>
  <si>
    <t>495642259</t>
  </si>
  <si>
    <t>23,340</t>
  </si>
  <si>
    <t>80</t>
  </si>
  <si>
    <t>771591112</t>
  </si>
  <si>
    <t>Izolace pod dlažbu nátěrem nebo stěrkou ve dvou vrstvách</t>
  </si>
  <si>
    <t>-12111080</t>
  </si>
  <si>
    <t>81</t>
  </si>
  <si>
    <t>998771101</t>
  </si>
  <si>
    <t>Přesun hmot tonážní pro podlahy z dlaždic v objektech v do 6 m</t>
  </si>
  <si>
    <t>-190414829</t>
  </si>
  <si>
    <t>82</t>
  </si>
  <si>
    <t>998771181</t>
  </si>
  <si>
    <t>Příplatek k přesunu hmot tonážní 771 prováděný bez použití mechanizace</t>
  </si>
  <si>
    <t>1383524833</t>
  </si>
  <si>
    <t>776</t>
  </si>
  <si>
    <t>Podlahy povlakové</t>
  </si>
  <si>
    <t>83</t>
  </si>
  <si>
    <t>776141112</t>
  </si>
  <si>
    <t>Vyrovnání podkladu povlakových podlah stěrkou pevnosti 20 MPa tl přes 3 do 5 mm</t>
  </si>
  <si>
    <t>1196321521</t>
  </si>
  <si>
    <t>84</t>
  </si>
  <si>
    <t>776201811</t>
  </si>
  <si>
    <t>Demontáž lepených povlakových podlah bez podložky ručně</t>
  </si>
  <si>
    <t>1206806910</t>
  </si>
  <si>
    <t>"dle SS"</t>
  </si>
  <si>
    <t>"1.13"(1,4*1,3)</t>
  </si>
  <si>
    <t>"1.03"(2,8*2)+(1*1)</t>
  </si>
  <si>
    <t>85</t>
  </si>
  <si>
    <t>776221111</t>
  </si>
  <si>
    <t>Lepení pásů z PVC standardním lepidlem</t>
  </si>
  <si>
    <t>1163684597</t>
  </si>
  <si>
    <t>86</t>
  </si>
  <si>
    <t>28412285.Rpvc</t>
  </si>
  <si>
    <t>krytina podlahová pvc dle popisu v TZ a ve skladbách</t>
  </si>
  <si>
    <t>289104100</t>
  </si>
  <si>
    <t>7,42*1,1 "Přepočtené koeficientem množství</t>
  </si>
  <si>
    <t>87</t>
  </si>
  <si>
    <t>776421111</t>
  </si>
  <si>
    <t>Montáž obvodových lišt lepením</t>
  </si>
  <si>
    <t>-1286331564</t>
  </si>
  <si>
    <t>"1.03"(2,8+2*2)</t>
  </si>
  <si>
    <t>88</t>
  </si>
  <si>
    <t>28411010</t>
  </si>
  <si>
    <t>lišta soklová PVC 20x100mm</t>
  </si>
  <si>
    <t>-1825670105</t>
  </si>
  <si>
    <t>89</t>
  </si>
  <si>
    <t>998776101</t>
  </si>
  <si>
    <t>Přesun hmot tonážní pro podlahy povlakové v objektech v do 6 m</t>
  </si>
  <si>
    <t>1282511304</t>
  </si>
  <si>
    <t>90</t>
  </si>
  <si>
    <t>998776181</t>
  </si>
  <si>
    <t>Příplatek k přesunu hmot tonážní 776 prováděný bez použití mechanizace</t>
  </si>
  <si>
    <t>-1598978157</t>
  </si>
  <si>
    <t>781</t>
  </si>
  <si>
    <t>Dokončovací práce - obklady</t>
  </si>
  <si>
    <t>91</t>
  </si>
  <si>
    <t>781121011</t>
  </si>
  <si>
    <t>Nátěr penetrační na stěnu</t>
  </si>
  <si>
    <t>-1307787997</t>
  </si>
  <si>
    <t>44,8</t>
  </si>
  <si>
    <t>92</t>
  </si>
  <si>
    <t>781131112</t>
  </si>
  <si>
    <t>Izolace pod obklad nátěrem nebo stěrkou ve dvou vrstvách</t>
  </si>
  <si>
    <t>98530681</t>
  </si>
  <si>
    <t>93</t>
  </si>
  <si>
    <t>781131264</t>
  </si>
  <si>
    <t>Izolace pod obklad těsnícími pásy mezi podlahou a stěnou</t>
  </si>
  <si>
    <t>-1576892051</t>
  </si>
  <si>
    <t>"1.02"0,8</t>
  </si>
  <si>
    <t>"1.06"(1+0,7)</t>
  </si>
  <si>
    <t>"1.07"(1,8+1,1+0,1+1+0,9+1,9+1,1)</t>
  </si>
  <si>
    <t>"1.08"(0,9*2+1,5*2)</t>
  </si>
  <si>
    <t>"1.09"(1,5*2+2*2)</t>
  </si>
  <si>
    <t>"1.10"1,6</t>
  </si>
  <si>
    <t>781474115</t>
  </si>
  <si>
    <t>Montáž obkladů vnitřních keramických hladkých přes 22 do 25 ks/m2 lepených flexibilním lepidlem</t>
  </si>
  <si>
    <t>1647574326</t>
  </si>
  <si>
    <t>"1.06"(1+0,7)*2</t>
  </si>
  <si>
    <t>"1.07"(1,8+1,1+0,1+1+0,9+1,9+1,1)*2</t>
  </si>
  <si>
    <t>"1.08"(0,9*2+1,5*2)*2-(0,7*2)</t>
  </si>
  <si>
    <t>"1.09"(1,5*2+2*2)*2-(0,7*2)</t>
  </si>
  <si>
    <t>59761039</t>
  </si>
  <si>
    <t>obklad keramický hladký přes 22 do 25ks/m2</t>
  </si>
  <si>
    <t>756423430</t>
  </si>
  <si>
    <t>44,8*1,1 "Přepočtené koeficientem množství</t>
  </si>
  <si>
    <t>781477111</t>
  </si>
  <si>
    <t>Příplatek k montáži obkladů vnitřních keramických hladkých za plochu do 10 m2</t>
  </si>
  <si>
    <t>1120876062</t>
  </si>
  <si>
    <t>781477114</t>
  </si>
  <si>
    <t>Příplatek k montáži obkladů vnitřních keramických hladkých za spárování tmelem dvousložkovým</t>
  </si>
  <si>
    <t>-509660475</t>
  </si>
  <si>
    <t>98</t>
  </si>
  <si>
    <t>781491022</t>
  </si>
  <si>
    <t>Montáž zrcadel plochy přes 1 m2 lepených silikonovým tmelem na keramický obklad</t>
  </si>
  <si>
    <t>-1160241500</t>
  </si>
  <si>
    <t>"nad každým umývadlem"(1*4)</t>
  </si>
  <si>
    <t>99</t>
  </si>
  <si>
    <t>63465124</t>
  </si>
  <si>
    <t>zrcadlo nemontované čiré tl 4mm max rozměr 3210x2250mm</t>
  </si>
  <si>
    <t>418094306</t>
  </si>
  <si>
    <t>781494511</t>
  </si>
  <si>
    <t>Plastové profily ukončovací lepené flexibilním lepidlem</t>
  </si>
  <si>
    <t>204388581</t>
  </si>
  <si>
    <t>101</t>
  </si>
  <si>
    <t>998781101</t>
  </si>
  <si>
    <t>Přesun hmot tonážní pro obklady keramické v objektech v do 6 m</t>
  </si>
  <si>
    <t>-1993327030</t>
  </si>
  <si>
    <t>102</t>
  </si>
  <si>
    <t>998781181</t>
  </si>
  <si>
    <t>Příplatek k přesunu hmot tonážní 781 prováděný bez použití mechanizace</t>
  </si>
  <si>
    <t>1613829550</t>
  </si>
  <si>
    <t>783</t>
  </si>
  <si>
    <t>Dokončovací práce - nátěry</t>
  </si>
  <si>
    <t>103</t>
  </si>
  <si>
    <t>783301313</t>
  </si>
  <si>
    <t>Odmaštění zámečnických konstrukcí ředidlovým odmašťovačem</t>
  </si>
  <si>
    <t>-1409274626</t>
  </si>
  <si>
    <t>"zárubně"3</t>
  </si>
  <si>
    <t>104</t>
  </si>
  <si>
    <t>783315101</t>
  </si>
  <si>
    <t>Mezinátěr jednonásobný syntetický standardní zámečnických konstrukcí</t>
  </si>
  <si>
    <t>619589057</t>
  </si>
  <si>
    <t>105</t>
  </si>
  <si>
    <t>783317101</t>
  </si>
  <si>
    <t>Krycí jednonásobný syntetický standardní nátěr zámečnických konstrukcí</t>
  </si>
  <si>
    <t>341293655</t>
  </si>
  <si>
    <t>784</t>
  </si>
  <si>
    <t>Dokončovací práce - malby a tapety</t>
  </si>
  <si>
    <t>106</t>
  </si>
  <si>
    <t>784111031</t>
  </si>
  <si>
    <t>Omytí podkladu v místnostech výšky do 3,80 m</t>
  </si>
  <si>
    <t>1792090935</t>
  </si>
  <si>
    <t>70+184</t>
  </si>
  <si>
    <t>107</t>
  </si>
  <si>
    <t>784121001</t>
  </si>
  <si>
    <t>Oškrabání malby v mísnostech výšky do 3,80 m</t>
  </si>
  <si>
    <t>1307712772</t>
  </si>
  <si>
    <t>108</t>
  </si>
  <si>
    <t>784161401</t>
  </si>
  <si>
    <t>Celoplošné vyhlazení podkladu sádrovou stěrkou v místnostech v do 3,80 m</t>
  </si>
  <si>
    <t>-921506299</t>
  </si>
  <si>
    <t>"lokálne"20</t>
  </si>
  <si>
    <t>109</t>
  </si>
  <si>
    <t>784181101</t>
  </si>
  <si>
    <t>Základní akrylátová jednonásobná bezbarvá penetrace podkladu v místnostech v do 3,80 m</t>
  </si>
  <si>
    <t>1273674777</t>
  </si>
  <si>
    <t>"stropy 1.02,04,cást 03,06,07,08,09,10"70</t>
  </si>
  <si>
    <t>184-44</t>
  </si>
  <si>
    <t>110</t>
  </si>
  <si>
    <t>784181121</t>
  </si>
  <si>
    <t>Hloubková jednonásobná bezbarvá penetrace podkladu v místnostech v do 3,80 m</t>
  </si>
  <si>
    <t>155330468</t>
  </si>
  <si>
    <t>111</t>
  </si>
  <si>
    <t>784211111</t>
  </si>
  <si>
    <t>Dvojnásobné bílé malby ze směsí za mokra velmi dobře oděruvzdorných v místnostech v do 3,80 m</t>
  </si>
  <si>
    <t>1883679212</t>
  </si>
  <si>
    <t>"1.13 část"(1,5*3)*2</t>
  </si>
  <si>
    <t>"1.12 část"(0,5+1,5+0,5)*3</t>
  </si>
  <si>
    <t>"1.11 cást"(0,5+1,5+0,5)*3</t>
  </si>
  <si>
    <t>"1.04"(2*2+4,5*2)*3</t>
  </si>
  <si>
    <t>"1.02"(1,5*2+0,8*2)*1</t>
  </si>
  <si>
    <t>"1.03"(6*2+7,5*2)*3</t>
  </si>
  <si>
    <t>"1.10"(1,5*4)*1</t>
  </si>
  <si>
    <t>"1.09"(1,5*2+2*2)*1</t>
  </si>
  <si>
    <t>"1.07"(3,4*2+2*2)*1*1,1</t>
  </si>
  <si>
    <t>"1.08"(0,9*2+1,5*2)*1</t>
  </si>
  <si>
    <t>"1.06"(1,2*2+1,5*2)*1</t>
  </si>
  <si>
    <t>112</t>
  </si>
  <si>
    <t>784211161</t>
  </si>
  <si>
    <t>Příplatek k cenám 2x maleb ze směsí za mokra oděruvzdorných za barevnou malbu v světlém odstínu</t>
  </si>
  <si>
    <t>-76533571</t>
  </si>
  <si>
    <t>"dle případného požadavku investora"50</t>
  </si>
  <si>
    <t>HZS</t>
  </si>
  <si>
    <t>Hodinové zúčtovací sazby</t>
  </si>
  <si>
    <t>113</t>
  </si>
  <si>
    <t>HZS1292</t>
  </si>
  <si>
    <t>Hodinová zúčtovací sazba stavební dělník</t>
  </si>
  <si>
    <t>hod</t>
  </si>
  <si>
    <t>512</t>
  </si>
  <si>
    <t>-795361532</t>
  </si>
  <si>
    <t>"vybourání, demontáž stáv. kanalizace , stehování, další práce dle TZ a výkresu neobsažené v položkách" (7,5*2)*3</t>
  </si>
  <si>
    <t>OST</t>
  </si>
  <si>
    <t>Ostatní</t>
  </si>
  <si>
    <t>114</t>
  </si>
  <si>
    <t>PROFIL.RO4</t>
  </si>
  <si>
    <t>Ztužující tenkostěnný U profil ( horní ukončení příčky) - kompletní dodávka+montáž dle prvku O/4</t>
  </si>
  <si>
    <t>262144</t>
  </si>
  <si>
    <t>-2016100741</t>
  </si>
  <si>
    <t>(1,7+1,7+2)</t>
  </si>
  <si>
    <t>115</t>
  </si>
  <si>
    <t>ŠACHTA.R</t>
  </si>
  <si>
    <t>Dobetonávky, prostupy v trase kanalizace dle popisu ve výkresech</t>
  </si>
  <si>
    <t>kpl</t>
  </si>
  <si>
    <t>-2118385664</t>
  </si>
  <si>
    <t>116</t>
  </si>
  <si>
    <t>ZAKRYVANI.R</t>
  </si>
  <si>
    <t xml:space="preserve">Zakrytí, olepení dotčených prostor </t>
  </si>
  <si>
    <t>-1760450742</t>
  </si>
  <si>
    <t>D.1.4 - Technická zařízení budov</t>
  </si>
  <si>
    <t>100 - Elektroinstalace</t>
  </si>
  <si>
    <t>M - Práce a dodávky M</t>
  </si>
  <si>
    <t xml:space="preserve">    21-M - Elektromontáže</t>
  </si>
  <si>
    <t>Práce a dodávky M</t>
  </si>
  <si>
    <t>21-M</t>
  </si>
  <si>
    <t>Elektromontáže</t>
  </si>
  <si>
    <t>210280001</t>
  </si>
  <si>
    <t>Zkoušky a prohlídky el rozvodů a zařízení celková prohlídka pro objem mtž prací do 100 000 Kč</t>
  </si>
  <si>
    <t>-539918666</t>
  </si>
  <si>
    <t>HZS2232</t>
  </si>
  <si>
    <t>Hodinová zúčtovací sazba elektrikář odborný</t>
  </si>
  <si>
    <t>-274526338</t>
  </si>
  <si>
    <t>"úpravy stávající elektroinstalace"(7,5*2)*5</t>
  </si>
  <si>
    <t>materel.R</t>
  </si>
  <si>
    <t>elektroinstalační materiál pro HZS ( koncové prvky, kabely)</t>
  </si>
  <si>
    <t>506593688</t>
  </si>
  <si>
    <t>LED.R</t>
  </si>
  <si>
    <t>LED svítidlo - dodávka+montáž</t>
  </si>
  <si>
    <t>-344617847</t>
  </si>
  <si>
    <t>200 - Zdravotechnika</t>
  </si>
  <si>
    <t>Úroveň 3:</t>
  </si>
  <si>
    <t>200_1 - Vnitřní část</t>
  </si>
  <si>
    <t>721173401</t>
  </si>
  <si>
    <t>Potrubí kanalizační z PVC SN 4 svodné DN 110</t>
  </si>
  <si>
    <t>-971137512</t>
  </si>
  <si>
    <t>721173402</t>
  </si>
  <si>
    <t>Potrubí kanalizační z PVC SN 4 svodné DN 125</t>
  </si>
  <si>
    <t>-2071107541</t>
  </si>
  <si>
    <t>721173403</t>
  </si>
  <si>
    <t>Potrubí kanalizační z PVC SN 4 svodné DN 160</t>
  </si>
  <si>
    <t>1551011474</t>
  </si>
  <si>
    <t>"odpočet venkovní část"-6</t>
  </si>
  <si>
    <t>721173404</t>
  </si>
  <si>
    <t>Potrubí kanalizační z PVC SN 4 svodné DN 200</t>
  </si>
  <si>
    <t>45612050</t>
  </si>
  <si>
    <t>"odpočet venkovní část"-19</t>
  </si>
  <si>
    <t>721174025</t>
  </si>
  <si>
    <t>Potrubí kanalizační z PP odpadní DN 110</t>
  </si>
  <si>
    <t>-1519218515</t>
  </si>
  <si>
    <t>721174042</t>
  </si>
  <si>
    <t>Potrubí kanalizační z PP připojovací DN 40</t>
  </si>
  <si>
    <t>-2113770151</t>
  </si>
  <si>
    <t>721174043</t>
  </si>
  <si>
    <t>Potrubí kanalizační z PP připojovací DN 50</t>
  </si>
  <si>
    <t>1155024695</t>
  </si>
  <si>
    <t>721174045</t>
  </si>
  <si>
    <t>Potrubí kanalizační z PP připojovací DN 110</t>
  </si>
  <si>
    <t>-11740083</t>
  </si>
  <si>
    <t>28611606</t>
  </si>
  <si>
    <t>čistící kus kanalizační PVC DN 125</t>
  </si>
  <si>
    <t>-1348991668</t>
  </si>
  <si>
    <t>28611948</t>
  </si>
  <si>
    <t>čistící kus kanalizační PVC DN 160</t>
  </si>
  <si>
    <t>1799335199</t>
  </si>
  <si>
    <t>28611610</t>
  </si>
  <si>
    <t>čistící kus kanalizační PVC DN 200</t>
  </si>
  <si>
    <t>-1440037410</t>
  </si>
  <si>
    <t>721194104</t>
  </si>
  <si>
    <t>Vyvedení a upevnění odpadních výpustek DN 40</t>
  </si>
  <si>
    <t>1694931038</t>
  </si>
  <si>
    <t>"U"1+1+2</t>
  </si>
  <si>
    <t>721194105</t>
  </si>
  <si>
    <t>Vyvedení a upevnění odpadních výpustek DN 50</t>
  </si>
  <si>
    <t>-1561054402</t>
  </si>
  <si>
    <t>"S"1</t>
  </si>
  <si>
    <t>721194109</t>
  </si>
  <si>
    <t>Vyvedení a upevnění odpadních výpustek DN 110</t>
  </si>
  <si>
    <t>1558161898</t>
  </si>
  <si>
    <t>"WC"1+1+3</t>
  </si>
  <si>
    <t>"VL"1</t>
  </si>
  <si>
    <t>721290111</t>
  </si>
  <si>
    <t>Zkouška těsnosti potrubí kanalizace vodou DN do 125</t>
  </si>
  <si>
    <t>-1159286298</t>
  </si>
  <si>
    <t>41+2</t>
  </si>
  <si>
    <t>8+4+30</t>
  </si>
  <si>
    <t>721290112</t>
  </si>
  <si>
    <t>Zkouška těsnosti potrubí kanalizace vodou do DN 200</t>
  </si>
  <si>
    <t>-1594288633</t>
  </si>
  <si>
    <t>20+30</t>
  </si>
  <si>
    <t>7212991.R</t>
  </si>
  <si>
    <t>Napojení na stávající kanalizaci</t>
  </si>
  <si>
    <t>2113075170</t>
  </si>
  <si>
    <t>"v podlaze"1</t>
  </si>
  <si>
    <t>"pod stropem"6</t>
  </si>
  <si>
    <t>998721101</t>
  </si>
  <si>
    <t>Přesun hmot tonážní pro vnitřní kanalizace v objektech v do 6 m</t>
  </si>
  <si>
    <t>1246037260</t>
  </si>
  <si>
    <t>998721181</t>
  </si>
  <si>
    <t>Příplatek k přesunu hmot tonážní 721 prováděný bez použití mechanizace</t>
  </si>
  <si>
    <t>-358719017</t>
  </si>
  <si>
    <t>722174002</t>
  </si>
  <si>
    <t>Potrubí vodovodní plastové PPR svar polyfúze PN 16 D 20x2,8 mm</t>
  </si>
  <si>
    <t>-1203218296</t>
  </si>
  <si>
    <t>722174003</t>
  </si>
  <si>
    <t>Potrubí vodovodní plastové PPR svar polyfúze PN 16 D 25x3,5 mm</t>
  </si>
  <si>
    <t>-1603921887</t>
  </si>
  <si>
    <t>722181211</t>
  </si>
  <si>
    <t>Ochrana vodovodního potrubí přilepenými termoizolačními trubicemi z PE tl do 6 mm DN do 22 mm</t>
  </si>
  <si>
    <t>-486901709</t>
  </si>
  <si>
    <t>722181222</t>
  </si>
  <si>
    <t>Ochrana vodovodního potrubí přilepenými termoizolačními trubicemi z PE tl přes 6 do 9 mm DN přes 22 do 45 mm</t>
  </si>
  <si>
    <t>2129989746</t>
  </si>
  <si>
    <t>722181242</t>
  </si>
  <si>
    <t>Ochrana vodovodního potrubí přilepenými termoizolačními trubicemi z PE tl přes 13 do 20 mm DN přes 22 do 45 mm</t>
  </si>
  <si>
    <t>315780783</t>
  </si>
  <si>
    <t>722190401</t>
  </si>
  <si>
    <t>Vyvedení a upevnění výpustku DN do 25</t>
  </si>
  <si>
    <t>-1402087438</t>
  </si>
  <si>
    <t>"U"(1+1+3)*2</t>
  </si>
  <si>
    <t>"S"1*2</t>
  </si>
  <si>
    <t>"WC"1*5</t>
  </si>
  <si>
    <t>"VL"1*1</t>
  </si>
  <si>
    <t>722231141.Rventil</t>
  </si>
  <si>
    <t>Ventil  rohový G 1/2x3/8 pro napojení umyvadel atd.</t>
  </si>
  <si>
    <t>1423344141</t>
  </si>
  <si>
    <t>"U"2</t>
  </si>
  <si>
    <t>"Ui"2</t>
  </si>
  <si>
    <t>"Ud"4</t>
  </si>
  <si>
    <t>"WC"1</t>
  </si>
  <si>
    <t>"WCi"1</t>
  </si>
  <si>
    <t>"WCd"3</t>
  </si>
  <si>
    <t>"P"1</t>
  </si>
  <si>
    <t>hadice.R</t>
  </si>
  <si>
    <t xml:space="preserve">flexi nerezová hadice </t>
  </si>
  <si>
    <t>171518717</t>
  </si>
  <si>
    <t>722240123</t>
  </si>
  <si>
    <t>Kohout kulový plastový PPR DN 25</t>
  </si>
  <si>
    <t>1749570234</t>
  </si>
  <si>
    <t>"rezerva pro prípad potreby"1</t>
  </si>
  <si>
    <t>722290226</t>
  </si>
  <si>
    <t>Zkouška těsnosti vodovodního potrubí závitového DN do 50</t>
  </si>
  <si>
    <t>760218548</t>
  </si>
  <si>
    <t>15+20</t>
  </si>
  <si>
    <t>722290234</t>
  </si>
  <si>
    <t>Proplach a dezinfekce vodovodního potrubí DN do 80</t>
  </si>
  <si>
    <t>731251829</t>
  </si>
  <si>
    <t>722299.R</t>
  </si>
  <si>
    <t>Napojení na stávající potrubí studené vody</t>
  </si>
  <si>
    <t>1128008826</t>
  </si>
  <si>
    <t>722299.Rzas</t>
  </si>
  <si>
    <t>Zaslepení stávajících rozvodů</t>
  </si>
  <si>
    <t>-2136888087</t>
  </si>
  <si>
    <t>998722101</t>
  </si>
  <si>
    <t>Přesun hmot tonážní pro vnitřní vodovod v objektech v do 6 m</t>
  </si>
  <si>
    <t>-161301240</t>
  </si>
  <si>
    <t>998722181</t>
  </si>
  <si>
    <t>Příplatek k přesunu hmot tonážní 722 prováděný bez použití mechanizace</t>
  </si>
  <si>
    <t>-1670204327</t>
  </si>
  <si>
    <t>725112015</t>
  </si>
  <si>
    <t>Klozet keramický dětský standardní samostatně stojící s hlubokým splachováním odpad svislý</t>
  </si>
  <si>
    <t>1379911377</t>
  </si>
  <si>
    <t>"Wd"3</t>
  </si>
  <si>
    <t>725112171</t>
  </si>
  <si>
    <t>Kombi klozet s hlubokým splachováním  dle položky  WC vč.sedátka</t>
  </si>
  <si>
    <t>-1875929101</t>
  </si>
  <si>
    <t>725112173</t>
  </si>
  <si>
    <t>Kombi klozeti s hlubokým splachováním zvýšený - dle položky WCi vč.sedátka</t>
  </si>
  <si>
    <t>-1233390741</t>
  </si>
  <si>
    <t>725119112</t>
  </si>
  <si>
    <t xml:space="preserve">Montáž splachovače nádržkového keramického s úspornou armaturou </t>
  </si>
  <si>
    <t>377476766</t>
  </si>
  <si>
    <t>64234061</t>
  </si>
  <si>
    <t>nádrž kombinovaného klozetu keramická se spodním napouštěním a splachovacím mechanismem bílá pro dětské WC vč.sedátka</t>
  </si>
  <si>
    <t>-1553576830</t>
  </si>
  <si>
    <t>725121511.Rpis</t>
  </si>
  <si>
    <t>Pisoár dětský keramický s tlačítkovým splachovačem</t>
  </si>
  <si>
    <t>540710295</t>
  </si>
  <si>
    <t>725211616</t>
  </si>
  <si>
    <t>Umyvadlo keramické bílé šířky 550 mm s krytem na sifon připevněné na stěnu šrouby</t>
  </si>
  <si>
    <t>2047865165</t>
  </si>
  <si>
    <t>"U"1</t>
  </si>
  <si>
    <t>725211616.Rdětské</t>
  </si>
  <si>
    <t>Umyvadlo keramické bílé dětské  s krytem na sifon připevněné na stěnu šrouby vč.sifonu</t>
  </si>
  <si>
    <t>-1335710846</t>
  </si>
  <si>
    <t>"Ud"2</t>
  </si>
  <si>
    <t>725211681.RUi</t>
  </si>
  <si>
    <t>Umyvadlo keramické bílé zdravotní  připevněné na stěnu šrouby dle položky Ui</t>
  </si>
  <si>
    <t>-1838245054</t>
  </si>
  <si>
    <t>"Ui"1</t>
  </si>
  <si>
    <t>725241212</t>
  </si>
  <si>
    <t>Vanička sprchová z litého polymermramoru čtvercová 800x800 mm</t>
  </si>
  <si>
    <t>1800051852</t>
  </si>
  <si>
    <t>725244906.R0</t>
  </si>
  <si>
    <t>Zástěna sprchová shrnovací - kompletní dodávka+montáž dle položky výpisu O2</t>
  </si>
  <si>
    <t>-552074347</t>
  </si>
  <si>
    <t>"O/2"1</t>
  </si>
  <si>
    <t>725291641</t>
  </si>
  <si>
    <t>Doplňky zařízení koupelen a záchodů nerezové madlo sprchové 750 x 450 mm</t>
  </si>
  <si>
    <t>-1975357680</t>
  </si>
  <si>
    <t>725291706</t>
  </si>
  <si>
    <t>Doplňky zařízení koupelen a záchodů smaltované madlo rovné dl 800 mm</t>
  </si>
  <si>
    <t>578230646</t>
  </si>
  <si>
    <t>"1.03/1.10 na dveře"1+1</t>
  </si>
  <si>
    <t>725291721</t>
  </si>
  <si>
    <t>Doplňky zařízení koupelen a záchodů smaltované madlo krakorcové sklopné dl 550 mm</t>
  </si>
  <si>
    <t>-1387903244</t>
  </si>
  <si>
    <t>725291722</t>
  </si>
  <si>
    <t>Doplňky zařízení koupelen a záchodů smaltované madlo krakorcové sklopné dl 834 mm</t>
  </si>
  <si>
    <t>2095569829</t>
  </si>
  <si>
    <t>725331111</t>
  </si>
  <si>
    <t>Výlevka bez výtokových armatur keramická se sklopnou plastovou mřížkou 500 mm</t>
  </si>
  <si>
    <t>-1321812182</t>
  </si>
  <si>
    <t>725821316</t>
  </si>
  <si>
    <t>Baterie dřezová nástěnná páková s otáčivým plochým ústím a délkou ramínka 300 mm</t>
  </si>
  <si>
    <t>-430948475</t>
  </si>
  <si>
    <t>725822611</t>
  </si>
  <si>
    <t>Baterie umyvadlová stojánková páková bez výpusti</t>
  </si>
  <si>
    <t>-1658708666</t>
  </si>
  <si>
    <t>725829131</t>
  </si>
  <si>
    <t>Montáž baterie umyvadlové stojánkové G 1/2" ostatní typ</t>
  </si>
  <si>
    <t>1615746445</t>
  </si>
  <si>
    <t>55145692</t>
  </si>
  <si>
    <t>baterie umyvadlová stojánková páková s prodlouženou pákou - dle popisu položky Ui</t>
  </si>
  <si>
    <t>379722708</t>
  </si>
  <si>
    <t>725849411</t>
  </si>
  <si>
    <t>Montáž baterie sprchové nástěnná s nastavitelnou výškou sprchy</t>
  </si>
  <si>
    <t>-1404514447</t>
  </si>
  <si>
    <t>55145537.R</t>
  </si>
  <si>
    <t xml:space="preserve">baterie sprchová nástěnná páková s hadicí, tyčí a růžicí </t>
  </si>
  <si>
    <t>-355101167</t>
  </si>
  <si>
    <t>725900952.R</t>
  </si>
  <si>
    <t>Přišroubování doplňků koupelen</t>
  </si>
  <si>
    <t>564095517</t>
  </si>
  <si>
    <t>4+7+4+4+3+6</t>
  </si>
  <si>
    <t>554310000.Rwc</t>
  </si>
  <si>
    <t>držák na WC štětku+štětka na stěnu</t>
  </si>
  <si>
    <t>set</t>
  </si>
  <si>
    <t>1465545064</t>
  </si>
  <si>
    <t>554310990.Rda</t>
  </si>
  <si>
    <t>dávkovač tekutého mýdla + dávkovač dezinfekce volně na umývadlo</t>
  </si>
  <si>
    <t>1682722237</t>
  </si>
  <si>
    <t>"mýdlo"4</t>
  </si>
  <si>
    <t>"dezinfekce"3</t>
  </si>
  <si>
    <t>554310860.Rruč</t>
  </si>
  <si>
    <t>zásobníky papírových ručníků skládaných na stěnu</t>
  </si>
  <si>
    <t>-1962881149</t>
  </si>
  <si>
    <t>5543108600.Rpapir</t>
  </si>
  <si>
    <t>držák toaletního papíru</t>
  </si>
  <si>
    <t>-703546524</t>
  </si>
  <si>
    <t>554310830.R</t>
  </si>
  <si>
    <t>koš odpadkový volně stojící</t>
  </si>
  <si>
    <t>1266252139</t>
  </si>
  <si>
    <t>554310830.Rvěš</t>
  </si>
  <si>
    <t>věšák na stěnu</t>
  </si>
  <si>
    <t>672903393</t>
  </si>
  <si>
    <t>"WCi"2</t>
  </si>
  <si>
    <t>"WCd"4</t>
  </si>
  <si>
    <t>725980123</t>
  </si>
  <si>
    <t>Dvířka 30/30</t>
  </si>
  <si>
    <t>1674444926</t>
  </si>
  <si>
    <t>998725101</t>
  </si>
  <si>
    <t>Přesun hmot tonážní pro zařizovací předměty v objektech v do 6 m</t>
  </si>
  <si>
    <t>-754584012</t>
  </si>
  <si>
    <t>998725181</t>
  </si>
  <si>
    <t>Příplatek k přesunu hmot tonážní 725 prováděný bez použití mechanizace</t>
  </si>
  <si>
    <t>-1417671345</t>
  </si>
  <si>
    <t>HZS2211</t>
  </si>
  <si>
    <t>Hodinová zúčtovací sazba instalatér</t>
  </si>
  <si>
    <t>837263788</t>
  </si>
  <si>
    <t>"práce dle TZ a výkresů neobsažené  v položkách"(7,5*2)</t>
  </si>
  <si>
    <t>SKUPTERM.R</t>
  </si>
  <si>
    <t>Skupinový termostatický ventil pro 2 umyvadel a 1 sprchu - dodávka+montáž</t>
  </si>
  <si>
    <t>-526864750</t>
  </si>
  <si>
    <t>200_2 - Splašková kanalizace - venkovní část</t>
  </si>
  <si>
    <t xml:space="preserve">      11 - Zemní práce - přípravné a přidružené práce</t>
  </si>
  <si>
    <t xml:space="preserve">      18 - Zemní práce - povrchové úpravy terénu</t>
  </si>
  <si>
    <t xml:space="preserve">    5 - Komunikace pozemní</t>
  </si>
  <si>
    <t xml:space="preserve">      56 - Podkladní vrstvy komunikací, letišť a ploch</t>
  </si>
  <si>
    <t xml:space="preserve">    8 - Trubní vedení</t>
  </si>
  <si>
    <t xml:space="preserve">      87 - Potrubí z trub plastických a skleněných</t>
  </si>
  <si>
    <t xml:space="preserve">      89 - Ostatní konstrukce</t>
  </si>
  <si>
    <t xml:space="preserve">      91 - Doplňující konstrukce a práce pozemních komunikací, letišť a ploch</t>
  </si>
  <si>
    <t>Zemní práce - přípravné a přidružené práce</t>
  </si>
  <si>
    <t>113107022</t>
  </si>
  <si>
    <t>Odstranění podkladu z kameniva drceného tl 200 mm při překopech ručně</t>
  </si>
  <si>
    <t>1024232501</t>
  </si>
  <si>
    <t>(1,1*4,2)</t>
  </si>
  <si>
    <t>113107042</t>
  </si>
  <si>
    <t>Odstranění podkladu živičných tl 100 mm při překopech ručně</t>
  </si>
  <si>
    <t>1621310370</t>
  </si>
  <si>
    <t>113202111</t>
  </si>
  <si>
    <t>Vytrhání obrub krajníků obrubníků stojatých</t>
  </si>
  <si>
    <t>-477334062</t>
  </si>
  <si>
    <t>"prechod tráva/asfalt"1,5</t>
  </si>
  <si>
    <t>119001421</t>
  </si>
  <si>
    <t>Dočasné zajištění kabelů a kabelových tratí ze 3 volně ložených kabelů</t>
  </si>
  <si>
    <t>-750940488</t>
  </si>
  <si>
    <t>"rezerva pro případ křížení kabelů po vytyčení"1</t>
  </si>
  <si>
    <t>119002121</t>
  </si>
  <si>
    <t>Přechodová lávka délky do 2 m včetně zábradlí pro zabezpečení výkopu zřízení</t>
  </si>
  <si>
    <t>1255354739</t>
  </si>
  <si>
    <t>119002122</t>
  </si>
  <si>
    <t>Přechodová lávka délky do 2 m včetně zábradlí pro zabezpečení výkopu odstranění</t>
  </si>
  <si>
    <t>-1386276802</t>
  </si>
  <si>
    <t>119003141</t>
  </si>
  <si>
    <t>Bezpečnostní stavební plot plastový výšky do 1 m pro zabezpečení výkopu zřízení</t>
  </si>
  <si>
    <t>-78309104</t>
  </si>
  <si>
    <t>119003142</t>
  </si>
  <si>
    <t>Bezpečnostní stavební plot plastový výšky do 1 m pro zabezpečení výkopu odstranění</t>
  </si>
  <si>
    <t>549582072</t>
  </si>
  <si>
    <t>132112112</t>
  </si>
  <si>
    <t>Hloubení rýh š do 800 mm v nesoudržných horninách třídy těžitelnosti I skupiny 1 a 2 ručně</t>
  </si>
  <si>
    <t>1528806867</t>
  </si>
  <si>
    <t>(0,6*1,3*13)</t>
  </si>
  <si>
    <t>132112212</t>
  </si>
  <si>
    <t>Hloubení rýh š do 2000 mm v nesoudržných horninách třídy těžitelnosti I, skupiny 1 a 2 ručně</t>
  </si>
  <si>
    <t>-873314629</t>
  </si>
  <si>
    <t>(1,1*0,5*4,2)</t>
  </si>
  <si>
    <t>(1,1*1,1*2)</t>
  </si>
  <si>
    <t>Vodorovné přemístění přes 9 000 do 10000 m výkopku/sypaniny z horniny třídy těžitelnosti I skupiny 1 až 3</t>
  </si>
  <si>
    <t>-1081382890</t>
  </si>
  <si>
    <t>(3,120+0,880)</t>
  </si>
  <si>
    <t>(0,780+0,220)</t>
  </si>
  <si>
    <t>Příplatek k vodorovnému přemístění výkopku/sypaniny z horniny třídy těžitelnosti I skupiny 1 až 3 ZKD 1000 m přes 10000 m</t>
  </si>
  <si>
    <t>-435780381</t>
  </si>
  <si>
    <t>7,310*5</t>
  </si>
  <si>
    <t>171201201</t>
  </si>
  <si>
    <t>712337459</t>
  </si>
  <si>
    <t>7,310</t>
  </si>
  <si>
    <t>1777887068</t>
  </si>
  <si>
    <t>7,310*1,7</t>
  </si>
  <si>
    <t>174101101</t>
  </si>
  <si>
    <t>Zásyp jam, šachet rýh nebo kolem objektů sypaninou se zhutněním</t>
  </si>
  <si>
    <t>-423973624</t>
  </si>
  <si>
    <t>"zpetný zásyp"</t>
  </si>
  <si>
    <t>-(0,6*0,1*13)</t>
  </si>
  <si>
    <t>-(0,6*0,4*13)</t>
  </si>
  <si>
    <t>-(1,1*0,1*2)</t>
  </si>
  <si>
    <t>-(1,1*0,4*2)</t>
  </si>
  <si>
    <t>668049593</t>
  </si>
  <si>
    <t>(0,6*0,4*13)</t>
  </si>
  <si>
    <t>(1,1*0,4*4,2)</t>
  </si>
  <si>
    <t>(1,1*0,4*2)</t>
  </si>
  <si>
    <t>58341341</t>
  </si>
  <si>
    <t>kamenivo drcené drobné frakce 0/4</t>
  </si>
  <si>
    <t>1521362575</t>
  </si>
  <si>
    <t>5,848*2 "Přepočtené koeficientem množství</t>
  </si>
  <si>
    <t>Zemní práce - povrchové úpravy terénu</t>
  </si>
  <si>
    <t>181411131</t>
  </si>
  <si>
    <t>Založení parkového trávníku výsevem plochy do 1000 m2 v rovině a ve svahu do 1:5</t>
  </si>
  <si>
    <t>-1449592783</t>
  </si>
  <si>
    <t>" v místech výkopu"</t>
  </si>
  <si>
    <t>(1*1,2)+(0,6*12)+(0,6*1)</t>
  </si>
  <si>
    <t>00572410</t>
  </si>
  <si>
    <t>osivo směs travní parková</t>
  </si>
  <si>
    <t>kg</t>
  </si>
  <si>
    <t>87737075</t>
  </si>
  <si>
    <t>9*0,02 "Přepočtené koeficientem množství</t>
  </si>
  <si>
    <t>451572111</t>
  </si>
  <si>
    <t>Lože pod potrubí otevřený výkop z kameniva drobného těženého</t>
  </si>
  <si>
    <t>-173795718</t>
  </si>
  <si>
    <t>(0,6*0,1*13)</t>
  </si>
  <si>
    <t>(1,1*0,1*4,2)</t>
  </si>
  <si>
    <t>(1,1*0,1*2)</t>
  </si>
  <si>
    <t>Komunikace pozemní</t>
  </si>
  <si>
    <t>Podkladní vrstvy komunikací, letišť a ploch</t>
  </si>
  <si>
    <t>566901133</t>
  </si>
  <si>
    <t>Vyspravení podkladu po překopech ing sítí plochy do 15 m2 štěrkodrtí tl. 200 mm</t>
  </si>
  <si>
    <t>1095269154</t>
  </si>
  <si>
    <t>566901161</t>
  </si>
  <si>
    <t>Vyspravení podkladu po překopech ing sítí plochy do 15 m2 obalovaným kamenivem ACP (OK) tl. 100 mm</t>
  </si>
  <si>
    <t>-1073587726</t>
  </si>
  <si>
    <t>Trubní vedení</t>
  </si>
  <si>
    <t>Potrubí z trub plastických a skleněných</t>
  </si>
  <si>
    <t>870000000.Rkan</t>
  </si>
  <si>
    <t>Příslušenství ke kanalizačnímu potrubí (tvarovky - kolena, přechody mezi dimenzemi, odbočky atd.) - kompletní dodávka+montáž dle situace</t>
  </si>
  <si>
    <t>1801561776</t>
  </si>
  <si>
    <t>871315211</t>
  </si>
  <si>
    <t>Kanalizační potrubí z tvrdého PVC jednovrstvé tuhost třídy SN4 DN 160</t>
  </si>
  <si>
    <t>-405285983</t>
  </si>
  <si>
    <t>871355211</t>
  </si>
  <si>
    <t>Kanalizační potrubí z tvrdého PVC jednovrstvé tuhost třídy SN4 DN 200</t>
  </si>
  <si>
    <t>1832618076</t>
  </si>
  <si>
    <t>Ostatní konstrukce</t>
  </si>
  <si>
    <t>899722114</t>
  </si>
  <si>
    <t>Krytí potrubí z plastů výstražnou fólií z PVC 40 cm</t>
  </si>
  <si>
    <t>1838495240</t>
  </si>
  <si>
    <t>Doplňující konstrukce a práce pozemních komunikací, letišť a ploch</t>
  </si>
  <si>
    <t>916231213</t>
  </si>
  <si>
    <t>Osazení chodníkového obrubníku betonového stojatého s boční opěrou do lože z betonu prostého</t>
  </si>
  <si>
    <t>919248514</t>
  </si>
  <si>
    <t>1,5</t>
  </si>
  <si>
    <t>59217017</t>
  </si>
  <si>
    <t>obrubník betonový chodníkový 1000x100x250mm</t>
  </si>
  <si>
    <t>1558051353</t>
  </si>
  <si>
    <t>59217024</t>
  </si>
  <si>
    <t>obrubník betonový chodníkový 500x100x250mm</t>
  </si>
  <si>
    <t>980437888</t>
  </si>
  <si>
    <t>0,5</t>
  </si>
  <si>
    <t>919735112</t>
  </si>
  <si>
    <t>Řezání stávajícího živičného krytu hl do 100 mm</t>
  </si>
  <si>
    <t>-1556490461</t>
  </si>
  <si>
    <t>(4,2*2)</t>
  </si>
  <si>
    <t>786257567</t>
  </si>
  <si>
    <t>406278221</t>
  </si>
  <si>
    <t>2,664*15</t>
  </si>
  <si>
    <t>997013601</t>
  </si>
  <si>
    <t>Poplatek za uložení na skládce (skládkovné) stavebního odpadu betonového kód odpadu 17 01 01</t>
  </si>
  <si>
    <t>816615499</t>
  </si>
  <si>
    <t>0,308</t>
  </si>
  <si>
    <t>997013645</t>
  </si>
  <si>
    <t>Poplatek za uložení na skládce (skládkovné) odpadu asfaltového bez dehtu kód odpadu 17 03 02</t>
  </si>
  <si>
    <t>1866583109</t>
  </si>
  <si>
    <t>1,016</t>
  </si>
  <si>
    <t>997013655</t>
  </si>
  <si>
    <t>-2073538571</t>
  </si>
  <si>
    <t>1,340</t>
  </si>
  <si>
    <t>998276101</t>
  </si>
  <si>
    <t>Přesun hmot pro trubní vedení z trub z plastických hmot otevřený výkop</t>
  </si>
  <si>
    <t>2025267743</t>
  </si>
  <si>
    <t>3MBALLMARKER.R</t>
  </si>
  <si>
    <t>Elektronický značkovací systém - zelený pro odpad -kompletní dodávka+montáž dle podélného profilu</t>
  </si>
  <si>
    <t>48474192</t>
  </si>
  <si>
    <t>PROSTUP.R</t>
  </si>
  <si>
    <t>Chránička plastová v prostupu zdí (0,5 m-DN 200, 0,5m DN 250)</t>
  </si>
  <si>
    <t>1209503040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</si>
  <si>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</si>
  <si>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</si>
  <si>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</si>
  <si>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</si>
  <si>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</si>
  <si>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</si>
  <si>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</si>
  <si>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</si>
  <si>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</si>
  <si>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</si>
  <si>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</si>
  <si>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</si>
  <si>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1024</t>
  </si>
  <si>
    <t>676840763</t>
  </si>
  <si>
    <t>"výškopisné a polopisné vytyčení stavby- kanaizace"1</t>
  </si>
  <si>
    <t>012303000</t>
  </si>
  <si>
    <t>Geodetické práce po výstavbě</t>
  </si>
  <si>
    <t>1549921003</t>
  </si>
  <si>
    <t>"geodetické zaměření přípojky"1</t>
  </si>
  <si>
    <t>VRN3</t>
  </si>
  <si>
    <t>Zařízení staveniště</t>
  </si>
  <si>
    <t>030001000</t>
  </si>
  <si>
    <t>1693725947</t>
  </si>
  <si>
    <t>"1,8%"1</t>
  </si>
  <si>
    <t>VRN7</t>
  </si>
  <si>
    <t>Provozní vlivy</t>
  </si>
  <si>
    <t>071002000</t>
  </si>
  <si>
    <t>Provoz investora, třetích osob</t>
  </si>
  <si>
    <t>1567632525</t>
  </si>
  <si>
    <t>"1%"1</t>
  </si>
  <si>
    <t>VRN9</t>
  </si>
  <si>
    <t>Ostatní náklady</t>
  </si>
  <si>
    <t>091003000</t>
  </si>
  <si>
    <t>Ostatní náklady bez rozlišení-vytyčení podzemních inženýrských sítí  a zařízení v dotčeném území</t>
  </si>
  <si>
    <t>-1913064878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</si>
</sst>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14"/>
      <c r="AS2" s="314"/>
      <c r="AT2" s="314"/>
      <c r="AU2" s="314"/>
      <c r="AV2" s="314"/>
      <c r="AW2" s="314"/>
      <c r="AX2" s="314"/>
      <c r="AY2" s="314"/>
      <c r="AZ2" s="314"/>
      <c r="BA2" s="314"/>
      <c r="BB2" s="314"/>
      <c r="BC2" s="314"/>
      <c r="BD2" s="314"/>
      <c r="BE2" s="31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98" t="s">
        <v>14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3"/>
      <c r="AQ5" s="23"/>
      <c r="AR5" s="21"/>
      <c r="BE5" s="295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00" t="s">
        <v>17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3"/>
      <c r="AQ6" s="23"/>
      <c r="AR6" s="21"/>
      <c r="BE6" s="29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96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96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96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96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296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96"/>
      <c r="BS12" s="18" t="s">
        <v>6</v>
      </c>
    </row>
    <row r="13" spans="1:74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28</v>
      </c>
      <c r="AO13" s="23"/>
      <c r="AP13" s="23"/>
      <c r="AQ13" s="23"/>
      <c r="AR13" s="21"/>
      <c r="BE13" s="296"/>
      <c r="BS13" s="18" t="s">
        <v>6</v>
      </c>
    </row>
    <row r="14" spans="1:74" ht="12.75">
      <c r="B14" s="22"/>
      <c r="C14" s="23"/>
      <c r="D14" s="23"/>
      <c r="E14" s="301" t="s">
        <v>28</v>
      </c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E14" s="296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96"/>
      <c r="BS15" s="18" t="s">
        <v>4</v>
      </c>
    </row>
    <row r="16" spans="1:74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96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296"/>
      <c r="BS17" s="18" t="s">
        <v>30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96"/>
      <c r="BS18" s="18" t="s">
        <v>6</v>
      </c>
    </row>
    <row r="19" spans="1:71" s="1" customFormat="1" ht="12" customHeight="1">
      <c r="B19" s="22"/>
      <c r="C19" s="23"/>
      <c r="D19" s="30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96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296"/>
      <c r="BS20" s="18" t="s">
        <v>30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96"/>
    </row>
    <row r="22" spans="1:71" s="1" customFormat="1" ht="12" customHeight="1">
      <c r="B22" s="22"/>
      <c r="C22" s="23"/>
      <c r="D22" s="30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96"/>
    </row>
    <row r="23" spans="1:71" s="1" customFormat="1" ht="16.5" customHeight="1">
      <c r="B23" s="22"/>
      <c r="C23" s="23"/>
      <c r="D23" s="23"/>
      <c r="E23" s="303" t="s">
        <v>1</v>
      </c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3"/>
      <c r="Y23" s="303"/>
      <c r="Z23" s="303"/>
      <c r="AA23" s="303"/>
      <c r="AB23" s="303"/>
      <c r="AC23" s="303"/>
      <c r="AD23" s="303"/>
      <c r="AE23" s="303"/>
      <c r="AF23" s="303"/>
      <c r="AG23" s="303"/>
      <c r="AH23" s="303"/>
      <c r="AI23" s="303"/>
      <c r="AJ23" s="303"/>
      <c r="AK23" s="303"/>
      <c r="AL23" s="303"/>
      <c r="AM23" s="303"/>
      <c r="AN23" s="303"/>
      <c r="AO23" s="23"/>
      <c r="AP23" s="23"/>
      <c r="AQ23" s="23"/>
      <c r="AR23" s="21"/>
      <c r="BE23" s="296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96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96"/>
    </row>
    <row r="26" spans="1:71" s="2" customFormat="1" ht="25.9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04">
        <f>ROUND(AG94,2)</f>
        <v>0</v>
      </c>
      <c r="AL26" s="305"/>
      <c r="AM26" s="305"/>
      <c r="AN26" s="305"/>
      <c r="AO26" s="305"/>
      <c r="AP26" s="37"/>
      <c r="AQ26" s="37"/>
      <c r="AR26" s="40"/>
      <c r="BE26" s="296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96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06" t="s">
        <v>34</v>
      </c>
      <c r="M28" s="306"/>
      <c r="N28" s="306"/>
      <c r="O28" s="306"/>
      <c r="P28" s="306"/>
      <c r="Q28" s="37"/>
      <c r="R28" s="37"/>
      <c r="S28" s="37"/>
      <c r="T28" s="37"/>
      <c r="U28" s="37"/>
      <c r="V28" s="37"/>
      <c r="W28" s="306" t="s">
        <v>35</v>
      </c>
      <c r="X28" s="306"/>
      <c r="Y28" s="306"/>
      <c r="Z28" s="306"/>
      <c r="AA28" s="306"/>
      <c r="AB28" s="306"/>
      <c r="AC28" s="306"/>
      <c r="AD28" s="306"/>
      <c r="AE28" s="306"/>
      <c r="AF28" s="37"/>
      <c r="AG28" s="37"/>
      <c r="AH28" s="37"/>
      <c r="AI28" s="37"/>
      <c r="AJ28" s="37"/>
      <c r="AK28" s="306" t="s">
        <v>36</v>
      </c>
      <c r="AL28" s="306"/>
      <c r="AM28" s="306"/>
      <c r="AN28" s="306"/>
      <c r="AO28" s="306"/>
      <c r="AP28" s="37"/>
      <c r="AQ28" s="37"/>
      <c r="AR28" s="40"/>
      <c r="BE28" s="296"/>
    </row>
    <row r="29" spans="1:71" s="3" customFormat="1" ht="14.45" customHeight="1">
      <c r="B29" s="41"/>
      <c r="C29" s="42"/>
      <c r="D29" s="30" t="s">
        <v>37</v>
      </c>
      <c r="E29" s="42"/>
      <c r="F29" s="30" t="s">
        <v>38</v>
      </c>
      <c r="G29" s="42"/>
      <c r="H29" s="42"/>
      <c r="I29" s="42"/>
      <c r="J29" s="42"/>
      <c r="K29" s="42"/>
      <c r="L29" s="309">
        <v>0.21</v>
      </c>
      <c r="M29" s="308"/>
      <c r="N29" s="308"/>
      <c r="O29" s="308"/>
      <c r="P29" s="308"/>
      <c r="Q29" s="42"/>
      <c r="R29" s="42"/>
      <c r="S29" s="42"/>
      <c r="T29" s="42"/>
      <c r="U29" s="42"/>
      <c r="V29" s="42"/>
      <c r="W29" s="307">
        <f>ROUND(AZ94, 2)</f>
        <v>0</v>
      </c>
      <c r="X29" s="308"/>
      <c r="Y29" s="308"/>
      <c r="Z29" s="308"/>
      <c r="AA29" s="308"/>
      <c r="AB29" s="308"/>
      <c r="AC29" s="308"/>
      <c r="AD29" s="308"/>
      <c r="AE29" s="308"/>
      <c r="AF29" s="42"/>
      <c r="AG29" s="42"/>
      <c r="AH29" s="42"/>
      <c r="AI29" s="42"/>
      <c r="AJ29" s="42"/>
      <c r="AK29" s="307">
        <f>ROUND(AV94, 2)</f>
        <v>0</v>
      </c>
      <c r="AL29" s="308"/>
      <c r="AM29" s="308"/>
      <c r="AN29" s="308"/>
      <c r="AO29" s="308"/>
      <c r="AP29" s="42"/>
      <c r="AQ29" s="42"/>
      <c r="AR29" s="43"/>
      <c r="BE29" s="297"/>
    </row>
    <row r="30" spans="1:71" s="3" customFormat="1" ht="14.45" customHeight="1">
      <c r="B30" s="41"/>
      <c r="C30" s="42"/>
      <c r="D30" s="42"/>
      <c r="E30" s="42"/>
      <c r="F30" s="30" t="s">
        <v>39</v>
      </c>
      <c r="G30" s="42"/>
      <c r="H30" s="42"/>
      <c r="I30" s="42"/>
      <c r="J30" s="42"/>
      <c r="K30" s="42"/>
      <c r="L30" s="309">
        <v>0.15</v>
      </c>
      <c r="M30" s="308"/>
      <c r="N30" s="308"/>
      <c r="O30" s="308"/>
      <c r="P30" s="308"/>
      <c r="Q30" s="42"/>
      <c r="R30" s="42"/>
      <c r="S30" s="42"/>
      <c r="T30" s="42"/>
      <c r="U30" s="42"/>
      <c r="V30" s="42"/>
      <c r="W30" s="307">
        <f>ROUND(BA94, 2)</f>
        <v>0</v>
      </c>
      <c r="X30" s="308"/>
      <c r="Y30" s="308"/>
      <c r="Z30" s="308"/>
      <c r="AA30" s="308"/>
      <c r="AB30" s="308"/>
      <c r="AC30" s="308"/>
      <c r="AD30" s="308"/>
      <c r="AE30" s="308"/>
      <c r="AF30" s="42"/>
      <c r="AG30" s="42"/>
      <c r="AH30" s="42"/>
      <c r="AI30" s="42"/>
      <c r="AJ30" s="42"/>
      <c r="AK30" s="307">
        <f>ROUND(AW94, 2)</f>
        <v>0</v>
      </c>
      <c r="AL30" s="308"/>
      <c r="AM30" s="308"/>
      <c r="AN30" s="308"/>
      <c r="AO30" s="308"/>
      <c r="AP30" s="42"/>
      <c r="AQ30" s="42"/>
      <c r="AR30" s="43"/>
      <c r="BE30" s="297"/>
    </row>
    <row r="31" spans="1:71" s="3" customFormat="1" ht="14.45" hidden="1" customHeight="1">
      <c r="B31" s="41"/>
      <c r="C31" s="42"/>
      <c r="D31" s="42"/>
      <c r="E31" s="42"/>
      <c r="F31" s="30" t="s">
        <v>40</v>
      </c>
      <c r="G31" s="42"/>
      <c r="H31" s="42"/>
      <c r="I31" s="42"/>
      <c r="J31" s="42"/>
      <c r="K31" s="42"/>
      <c r="L31" s="309">
        <v>0.21</v>
      </c>
      <c r="M31" s="308"/>
      <c r="N31" s="308"/>
      <c r="O31" s="308"/>
      <c r="P31" s="308"/>
      <c r="Q31" s="42"/>
      <c r="R31" s="42"/>
      <c r="S31" s="42"/>
      <c r="T31" s="42"/>
      <c r="U31" s="42"/>
      <c r="V31" s="42"/>
      <c r="W31" s="307">
        <f>ROUND(BB94, 2)</f>
        <v>0</v>
      </c>
      <c r="X31" s="308"/>
      <c r="Y31" s="308"/>
      <c r="Z31" s="308"/>
      <c r="AA31" s="308"/>
      <c r="AB31" s="308"/>
      <c r="AC31" s="308"/>
      <c r="AD31" s="308"/>
      <c r="AE31" s="308"/>
      <c r="AF31" s="42"/>
      <c r="AG31" s="42"/>
      <c r="AH31" s="42"/>
      <c r="AI31" s="42"/>
      <c r="AJ31" s="42"/>
      <c r="AK31" s="307">
        <v>0</v>
      </c>
      <c r="AL31" s="308"/>
      <c r="AM31" s="308"/>
      <c r="AN31" s="308"/>
      <c r="AO31" s="308"/>
      <c r="AP31" s="42"/>
      <c r="AQ31" s="42"/>
      <c r="AR31" s="43"/>
      <c r="BE31" s="297"/>
    </row>
    <row r="32" spans="1:71" s="3" customFormat="1" ht="14.45" hidden="1" customHeight="1">
      <c r="B32" s="41"/>
      <c r="C32" s="42"/>
      <c r="D32" s="42"/>
      <c r="E32" s="42"/>
      <c r="F32" s="30" t="s">
        <v>41</v>
      </c>
      <c r="G32" s="42"/>
      <c r="H32" s="42"/>
      <c r="I32" s="42"/>
      <c r="J32" s="42"/>
      <c r="K32" s="42"/>
      <c r="L32" s="309">
        <v>0.15</v>
      </c>
      <c r="M32" s="308"/>
      <c r="N32" s="308"/>
      <c r="O32" s="308"/>
      <c r="P32" s="308"/>
      <c r="Q32" s="42"/>
      <c r="R32" s="42"/>
      <c r="S32" s="42"/>
      <c r="T32" s="42"/>
      <c r="U32" s="42"/>
      <c r="V32" s="42"/>
      <c r="W32" s="307">
        <f>ROUND(BC94, 2)</f>
        <v>0</v>
      </c>
      <c r="X32" s="308"/>
      <c r="Y32" s="308"/>
      <c r="Z32" s="308"/>
      <c r="AA32" s="308"/>
      <c r="AB32" s="308"/>
      <c r="AC32" s="308"/>
      <c r="AD32" s="308"/>
      <c r="AE32" s="308"/>
      <c r="AF32" s="42"/>
      <c r="AG32" s="42"/>
      <c r="AH32" s="42"/>
      <c r="AI32" s="42"/>
      <c r="AJ32" s="42"/>
      <c r="AK32" s="307">
        <v>0</v>
      </c>
      <c r="AL32" s="308"/>
      <c r="AM32" s="308"/>
      <c r="AN32" s="308"/>
      <c r="AO32" s="308"/>
      <c r="AP32" s="42"/>
      <c r="AQ32" s="42"/>
      <c r="AR32" s="43"/>
      <c r="BE32" s="297"/>
    </row>
    <row r="33" spans="1:57" s="3" customFormat="1" ht="14.45" hidden="1" customHeight="1">
      <c r="B33" s="41"/>
      <c r="C33" s="42"/>
      <c r="D33" s="42"/>
      <c r="E33" s="42"/>
      <c r="F33" s="30" t="s">
        <v>42</v>
      </c>
      <c r="G33" s="42"/>
      <c r="H33" s="42"/>
      <c r="I33" s="42"/>
      <c r="J33" s="42"/>
      <c r="K33" s="42"/>
      <c r="L33" s="309">
        <v>0</v>
      </c>
      <c r="M33" s="308"/>
      <c r="N33" s="308"/>
      <c r="O33" s="308"/>
      <c r="P33" s="308"/>
      <c r="Q33" s="42"/>
      <c r="R33" s="42"/>
      <c r="S33" s="42"/>
      <c r="T33" s="42"/>
      <c r="U33" s="42"/>
      <c r="V33" s="42"/>
      <c r="W33" s="307">
        <f>ROUND(BD94, 2)</f>
        <v>0</v>
      </c>
      <c r="X33" s="308"/>
      <c r="Y33" s="308"/>
      <c r="Z33" s="308"/>
      <c r="AA33" s="308"/>
      <c r="AB33" s="308"/>
      <c r="AC33" s="308"/>
      <c r="AD33" s="308"/>
      <c r="AE33" s="308"/>
      <c r="AF33" s="42"/>
      <c r="AG33" s="42"/>
      <c r="AH33" s="42"/>
      <c r="AI33" s="42"/>
      <c r="AJ33" s="42"/>
      <c r="AK33" s="307">
        <v>0</v>
      </c>
      <c r="AL33" s="308"/>
      <c r="AM33" s="308"/>
      <c r="AN33" s="308"/>
      <c r="AO33" s="308"/>
      <c r="AP33" s="42"/>
      <c r="AQ33" s="42"/>
      <c r="AR33" s="43"/>
      <c r="BE33" s="297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96"/>
    </row>
    <row r="35" spans="1:57" s="2" customFormat="1" ht="25.9" customHeight="1">
      <c r="A35" s="35"/>
      <c r="B35" s="36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313" t="s">
        <v>45</v>
      </c>
      <c r="Y35" s="311"/>
      <c r="Z35" s="311"/>
      <c r="AA35" s="311"/>
      <c r="AB35" s="311"/>
      <c r="AC35" s="46"/>
      <c r="AD35" s="46"/>
      <c r="AE35" s="46"/>
      <c r="AF35" s="46"/>
      <c r="AG35" s="46"/>
      <c r="AH35" s="46"/>
      <c r="AI35" s="46"/>
      <c r="AJ35" s="46"/>
      <c r="AK35" s="310">
        <f>SUM(AK26:AK33)</f>
        <v>0</v>
      </c>
      <c r="AL35" s="311"/>
      <c r="AM35" s="311"/>
      <c r="AN35" s="311"/>
      <c r="AO35" s="312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46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47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48</v>
      </c>
      <c r="AI60" s="39"/>
      <c r="AJ60" s="39"/>
      <c r="AK60" s="39"/>
      <c r="AL60" s="39"/>
      <c r="AM60" s="53" t="s">
        <v>49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50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51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48</v>
      </c>
      <c r="AI75" s="39"/>
      <c r="AJ75" s="39"/>
      <c r="AK75" s="39"/>
      <c r="AL75" s="39"/>
      <c r="AM75" s="53" t="s">
        <v>49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MS_NAD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69" t="str">
        <f>K6</f>
        <v>MŠ Naděje, K Hájku 2972, FM - oprava kanalizace</v>
      </c>
      <c r="M85" s="270"/>
      <c r="N85" s="270"/>
      <c r="O85" s="270"/>
      <c r="P85" s="270"/>
      <c r="Q85" s="270"/>
      <c r="R85" s="270"/>
      <c r="S85" s="270"/>
      <c r="T85" s="270"/>
      <c r="U85" s="270"/>
      <c r="V85" s="270"/>
      <c r="W85" s="270"/>
      <c r="X85" s="270"/>
      <c r="Y85" s="270"/>
      <c r="Z85" s="270"/>
      <c r="AA85" s="270"/>
      <c r="AB85" s="270"/>
      <c r="AC85" s="270"/>
      <c r="AD85" s="270"/>
      <c r="AE85" s="270"/>
      <c r="AF85" s="270"/>
      <c r="AG85" s="270"/>
      <c r="AH85" s="270"/>
      <c r="AI85" s="270"/>
      <c r="AJ85" s="270"/>
      <c r="AK85" s="270"/>
      <c r="AL85" s="270"/>
      <c r="AM85" s="270"/>
      <c r="AN85" s="270"/>
      <c r="AO85" s="270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71" t="str">
        <f>IF(AN8= "","",AN8)</f>
        <v>19. 2. 2022</v>
      </c>
      <c r="AN87" s="271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29</v>
      </c>
      <c r="AJ89" s="37"/>
      <c r="AK89" s="37"/>
      <c r="AL89" s="37"/>
      <c r="AM89" s="272" t="str">
        <f>IF(E17="","",E17)</f>
        <v xml:space="preserve"> </v>
      </c>
      <c r="AN89" s="273"/>
      <c r="AO89" s="273"/>
      <c r="AP89" s="273"/>
      <c r="AQ89" s="37"/>
      <c r="AR89" s="40"/>
      <c r="AS89" s="274" t="s">
        <v>53</v>
      </c>
      <c r="AT89" s="275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27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31</v>
      </c>
      <c r="AJ90" s="37"/>
      <c r="AK90" s="37"/>
      <c r="AL90" s="37"/>
      <c r="AM90" s="272" t="str">
        <f>IF(E20="","",E20)</f>
        <v xml:space="preserve"> </v>
      </c>
      <c r="AN90" s="273"/>
      <c r="AO90" s="273"/>
      <c r="AP90" s="273"/>
      <c r="AQ90" s="37"/>
      <c r="AR90" s="40"/>
      <c r="AS90" s="276"/>
      <c r="AT90" s="277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78"/>
      <c r="AT91" s="279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80" t="s">
        <v>54</v>
      </c>
      <c r="D92" s="281"/>
      <c r="E92" s="281"/>
      <c r="F92" s="281"/>
      <c r="G92" s="281"/>
      <c r="H92" s="74"/>
      <c r="I92" s="283" t="s">
        <v>55</v>
      </c>
      <c r="J92" s="281"/>
      <c r="K92" s="281"/>
      <c r="L92" s="281"/>
      <c r="M92" s="281"/>
      <c r="N92" s="281"/>
      <c r="O92" s="281"/>
      <c r="P92" s="281"/>
      <c r="Q92" s="281"/>
      <c r="R92" s="281"/>
      <c r="S92" s="281"/>
      <c r="T92" s="281"/>
      <c r="U92" s="281"/>
      <c r="V92" s="281"/>
      <c r="W92" s="281"/>
      <c r="X92" s="281"/>
      <c r="Y92" s="281"/>
      <c r="Z92" s="281"/>
      <c r="AA92" s="281"/>
      <c r="AB92" s="281"/>
      <c r="AC92" s="281"/>
      <c r="AD92" s="281"/>
      <c r="AE92" s="281"/>
      <c r="AF92" s="281"/>
      <c r="AG92" s="282" t="s">
        <v>56</v>
      </c>
      <c r="AH92" s="281"/>
      <c r="AI92" s="281"/>
      <c r="AJ92" s="281"/>
      <c r="AK92" s="281"/>
      <c r="AL92" s="281"/>
      <c r="AM92" s="281"/>
      <c r="AN92" s="283" t="s">
        <v>57</v>
      </c>
      <c r="AO92" s="281"/>
      <c r="AP92" s="284"/>
      <c r="AQ92" s="75" t="s">
        <v>58</v>
      </c>
      <c r="AR92" s="40"/>
      <c r="AS92" s="76" t="s">
        <v>59</v>
      </c>
      <c r="AT92" s="77" t="s">
        <v>60</v>
      </c>
      <c r="AU92" s="77" t="s">
        <v>61</v>
      </c>
      <c r="AV92" s="77" t="s">
        <v>62</v>
      </c>
      <c r="AW92" s="77" t="s">
        <v>63</v>
      </c>
      <c r="AX92" s="77" t="s">
        <v>64</v>
      </c>
      <c r="AY92" s="77" t="s">
        <v>65</v>
      </c>
      <c r="AZ92" s="77" t="s">
        <v>66</v>
      </c>
      <c r="BA92" s="77" t="s">
        <v>67</v>
      </c>
      <c r="BB92" s="77" t="s">
        <v>68</v>
      </c>
      <c r="BC92" s="77" t="s">
        <v>69</v>
      </c>
      <c r="BD92" s="78" t="s">
        <v>70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71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93">
        <f>ROUND(AG95+AG97+AG102,2)</f>
        <v>0</v>
      </c>
      <c r="AH94" s="293"/>
      <c r="AI94" s="293"/>
      <c r="AJ94" s="293"/>
      <c r="AK94" s="293"/>
      <c r="AL94" s="293"/>
      <c r="AM94" s="293"/>
      <c r="AN94" s="294">
        <f t="shared" ref="AN94:AN102" si="0">SUM(AG94,AT94)</f>
        <v>0</v>
      </c>
      <c r="AO94" s="294"/>
      <c r="AP94" s="294"/>
      <c r="AQ94" s="86" t="s">
        <v>1</v>
      </c>
      <c r="AR94" s="87"/>
      <c r="AS94" s="88">
        <f>ROUND(AS95+AS97+AS102,2)</f>
        <v>0</v>
      </c>
      <c r="AT94" s="89">
        <f t="shared" ref="AT94:AT102" si="1">ROUND(SUM(AV94:AW94),2)</f>
        <v>0</v>
      </c>
      <c r="AU94" s="90">
        <f>ROUND(AU95+AU97+AU102,5)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ROUND(AZ95+AZ97+AZ102,2)</f>
        <v>0</v>
      </c>
      <c r="BA94" s="89">
        <f>ROUND(BA95+BA97+BA102,2)</f>
        <v>0</v>
      </c>
      <c r="BB94" s="89">
        <f>ROUND(BB95+BB97+BB102,2)</f>
        <v>0</v>
      </c>
      <c r="BC94" s="89">
        <f>ROUND(BC95+BC97+BC102,2)</f>
        <v>0</v>
      </c>
      <c r="BD94" s="91">
        <f>ROUND(BD95+BD97+BD102,2)</f>
        <v>0</v>
      </c>
      <c r="BS94" s="92" t="s">
        <v>72</v>
      </c>
      <c r="BT94" s="92" t="s">
        <v>73</v>
      </c>
      <c r="BU94" s="93" t="s">
        <v>74</v>
      </c>
      <c r="BV94" s="92" t="s">
        <v>75</v>
      </c>
      <c r="BW94" s="92" t="s">
        <v>5</v>
      </c>
      <c r="BX94" s="92" t="s">
        <v>76</v>
      </c>
      <c r="CL94" s="92" t="s">
        <v>1</v>
      </c>
    </row>
    <row r="95" spans="1:91" s="7" customFormat="1" ht="16.5" customHeight="1">
      <c r="B95" s="94"/>
      <c r="C95" s="95"/>
      <c r="D95" s="287" t="s">
        <v>77</v>
      </c>
      <c r="E95" s="287"/>
      <c r="F95" s="287"/>
      <c r="G95" s="287"/>
      <c r="H95" s="287"/>
      <c r="I95" s="96"/>
      <c r="J95" s="287" t="s">
        <v>78</v>
      </c>
      <c r="K95" s="287"/>
      <c r="L95" s="287"/>
      <c r="M95" s="287"/>
      <c r="N95" s="287"/>
      <c r="O95" s="287"/>
      <c r="P95" s="287"/>
      <c r="Q95" s="287"/>
      <c r="R95" s="287"/>
      <c r="S95" s="287"/>
      <c r="T95" s="287"/>
      <c r="U95" s="287"/>
      <c r="V95" s="287"/>
      <c r="W95" s="287"/>
      <c r="X95" s="287"/>
      <c r="Y95" s="287"/>
      <c r="Z95" s="287"/>
      <c r="AA95" s="287"/>
      <c r="AB95" s="287"/>
      <c r="AC95" s="287"/>
      <c r="AD95" s="287"/>
      <c r="AE95" s="287"/>
      <c r="AF95" s="287"/>
      <c r="AG95" s="288">
        <f>ROUND(AG96,2)</f>
        <v>0</v>
      </c>
      <c r="AH95" s="286"/>
      <c r="AI95" s="286"/>
      <c r="AJ95" s="286"/>
      <c r="AK95" s="286"/>
      <c r="AL95" s="286"/>
      <c r="AM95" s="286"/>
      <c r="AN95" s="285">
        <f t="shared" si="0"/>
        <v>0</v>
      </c>
      <c r="AO95" s="286"/>
      <c r="AP95" s="286"/>
      <c r="AQ95" s="97" t="s">
        <v>79</v>
      </c>
      <c r="AR95" s="98"/>
      <c r="AS95" s="99">
        <f>ROUND(AS96,2)</f>
        <v>0</v>
      </c>
      <c r="AT95" s="100">
        <f t="shared" si="1"/>
        <v>0</v>
      </c>
      <c r="AU95" s="101">
        <f>ROUND(AU96,5)</f>
        <v>0</v>
      </c>
      <c r="AV95" s="100">
        <f>ROUND(AZ95*L29,2)</f>
        <v>0</v>
      </c>
      <c r="AW95" s="100">
        <f>ROUND(BA95*L30,2)</f>
        <v>0</v>
      </c>
      <c r="AX95" s="100">
        <f>ROUND(BB95*L29,2)</f>
        <v>0</v>
      </c>
      <c r="AY95" s="100">
        <f>ROUND(BC95*L30,2)</f>
        <v>0</v>
      </c>
      <c r="AZ95" s="100">
        <f>ROUND(AZ96,2)</f>
        <v>0</v>
      </c>
      <c r="BA95" s="100">
        <f>ROUND(BA96,2)</f>
        <v>0</v>
      </c>
      <c r="BB95" s="100">
        <f>ROUND(BB96,2)</f>
        <v>0</v>
      </c>
      <c r="BC95" s="100">
        <f>ROUND(BC96,2)</f>
        <v>0</v>
      </c>
      <c r="BD95" s="102">
        <f>ROUND(BD96,2)</f>
        <v>0</v>
      </c>
      <c r="BS95" s="103" t="s">
        <v>72</v>
      </c>
      <c r="BT95" s="103" t="s">
        <v>80</v>
      </c>
      <c r="BU95" s="103" t="s">
        <v>74</v>
      </c>
      <c r="BV95" s="103" t="s">
        <v>75</v>
      </c>
      <c r="BW95" s="103" t="s">
        <v>81</v>
      </c>
      <c r="BX95" s="103" t="s">
        <v>5</v>
      </c>
      <c r="CL95" s="103" t="s">
        <v>1</v>
      </c>
      <c r="CM95" s="103" t="s">
        <v>82</v>
      </c>
    </row>
    <row r="96" spans="1:91" s="4" customFormat="1" ht="16.5" customHeight="1">
      <c r="A96" s="104" t="s">
        <v>83</v>
      </c>
      <c r="B96" s="59"/>
      <c r="C96" s="105"/>
      <c r="D96" s="105"/>
      <c r="E96" s="289" t="s">
        <v>84</v>
      </c>
      <c r="F96" s="289"/>
      <c r="G96" s="289"/>
      <c r="H96" s="289"/>
      <c r="I96" s="289"/>
      <c r="J96" s="105"/>
      <c r="K96" s="289" t="s">
        <v>85</v>
      </c>
      <c r="L96" s="289"/>
      <c r="M96" s="289"/>
      <c r="N96" s="289"/>
      <c r="O96" s="289"/>
      <c r="P96" s="289"/>
      <c r="Q96" s="289"/>
      <c r="R96" s="289"/>
      <c r="S96" s="289"/>
      <c r="T96" s="289"/>
      <c r="U96" s="289"/>
      <c r="V96" s="289"/>
      <c r="W96" s="289"/>
      <c r="X96" s="289"/>
      <c r="Y96" s="289"/>
      <c r="Z96" s="289"/>
      <c r="AA96" s="289"/>
      <c r="AB96" s="289"/>
      <c r="AC96" s="289"/>
      <c r="AD96" s="289"/>
      <c r="AE96" s="289"/>
      <c r="AF96" s="289"/>
      <c r="AG96" s="290">
        <f>'D.1.1. - ASŘ'!J32</f>
        <v>0</v>
      </c>
      <c r="AH96" s="291"/>
      <c r="AI96" s="291"/>
      <c r="AJ96" s="291"/>
      <c r="AK96" s="291"/>
      <c r="AL96" s="291"/>
      <c r="AM96" s="291"/>
      <c r="AN96" s="290">
        <f t="shared" si="0"/>
        <v>0</v>
      </c>
      <c r="AO96" s="291"/>
      <c r="AP96" s="291"/>
      <c r="AQ96" s="106" t="s">
        <v>86</v>
      </c>
      <c r="AR96" s="61"/>
      <c r="AS96" s="107">
        <v>0</v>
      </c>
      <c r="AT96" s="108">
        <f t="shared" si="1"/>
        <v>0</v>
      </c>
      <c r="AU96" s="109">
        <f>'D.1.1. - ASŘ'!P154</f>
        <v>0</v>
      </c>
      <c r="AV96" s="108">
        <f>'D.1.1. - ASŘ'!J35</f>
        <v>0</v>
      </c>
      <c r="AW96" s="108">
        <f>'D.1.1. - ASŘ'!J36</f>
        <v>0</v>
      </c>
      <c r="AX96" s="108">
        <f>'D.1.1. - ASŘ'!J37</f>
        <v>0</v>
      </c>
      <c r="AY96" s="108">
        <f>'D.1.1. - ASŘ'!J38</f>
        <v>0</v>
      </c>
      <c r="AZ96" s="108">
        <f>'D.1.1. - ASŘ'!F35</f>
        <v>0</v>
      </c>
      <c r="BA96" s="108">
        <f>'D.1.1. - ASŘ'!F36</f>
        <v>0</v>
      </c>
      <c r="BB96" s="108">
        <f>'D.1.1. - ASŘ'!F37</f>
        <v>0</v>
      </c>
      <c r="BC96" s="108">
        <f>'D.1.1. - ASŘ'!F38</f>
        <v>0</v>
      </c>
      <c r="BD96" s="110">
        <f>'D.1.1. - ASŘ'!F39</f>
        <v>0</v>
      </c>
      <c r="BT96" s="111" t="s">
        <v>82</v>
      </c>
      <c r="BV96" s="111" t="s">
        <v>75</v>
      </c>
      <c r="BW96" s="111" t="s">
        <v>87</v>
      </c>
      <c r="BX96" s="111" t="s">
        <v>81</v>
      </c>
      <c r="CL96" s="111" t="s">
        <v>1</v>
      </c>
    </row>
    <row r="97" spans="1:91" s="7" customFormat="1" ht="16.5" customHeight="1">
      <c r="B97" s="94"/>
      <c r="C97" s="95"/>
      <c r="D97" s="287" t="s">
        <v>88</v>
      </c>
      <c r="E97" s="287"/>
      <c r="F97" s="287"/>
      <c r="G97" s="287"/>
      <c r="H97" s="287"/>
      <c r="I97" s="96"/>
      <c r="J97" s="287" t="s">
        <v>89</v>
      </c>
      <c r="K97" s="287"/>
      <c r="L97" s="287"/>
      <c r="M97" s="287"/>
      <c r="N97" s="287"/>
      <c r="O97" s="287"/>
      <c r="P97" s="287"/>
      <c r="Q97" s="287"/>
      <c r="R97" s="287"/>
      <c r="S97" s="287"/>
      <c r="T97" s="287"/>
      <c r="U97" s="287"/>
      <c r="V97" s="287"/>
      <c r="W97" s="287"/>
      <c r="X97" s="287"/>
      <c r="Y97" s="287"/>
      <c r="Z97" s="287"/>
      <c r="AA97" s="287"/>
      <c r="AB97" s="287"/>
      <c r="AC97" s="287"/>
      <c r="AD97" s="287"/>
      <c r="AE97" s="287"/>
      <c r="AF97" s="287"/>
      <c r="AG97" s="288">
        <f>ROUND(AG98+AG99,2)</f>
        <v>0</v>
      </c>
      <c r="AH97" s="286"/>
      <c r="AI97" s="286"/>
      <c r="AJ97" s="286"/>
      <c r="AK97" s="286"/>
      <c r="AL97" s="286"/>
      <c r="AM97" s="286"/>
      <c r="AN97" s="285">
        <f t="shared" si="0"/>
        <v>0</v>
      </c>
      <c r="AO97" s="286"/>
      <c r="AP97" s="286"/>
      <c r="AQ97" s="97" t="s">
        <v>79</v>
      </c>
      <c r="AR97" s="98"/>
      <c r="AS97" s="99">
        <f>ROUND(AS98+AS99,2)</f>
        <v>0</v>
      </c>
      <c r="AT97" s="100">
        <f t="shared" si="1"/>
        <v>0</v>
      </c>
      <c r="AU97" s="101">
        <f>ROUND(AU98+AU99,5)</f>
        <v>0</v>
      </c>
      <c r="AV97" s="100">
        <f>ROUND(AZ97*L29,2)</f>
        <v>0</v>
      </c>
      <c r="AW97" s="100">
        <f>ROUND(BA97*L30,2)</f>
        <v>0</v>
      </c>
      <c r="AX97" s="100">
        <f>ROUND(BB97*L29,2)</f>
        <v>0</v>
      </c>
      <c r="AY97" s="100">
        <f>ROUND(BC97*L30,2)</f>
        <v>0</v>
      </c>
      <c r="AZ97" s="100">
        <f>ROUND(AZ98+AZ99,2)</f>
        <v>0</v>
      </c>
      <c r="BA97" s="100">
        <f>ROUND(BA98+BA99,2)</f>
        <v>0</v>
      </c>
      <c r="BB97" s="100">
        <f>ROUND(BB98+BB99,2)</f>
        <v>0</v>
      </c>
      <c r="BC97" s="100">
        <f>ROUND(BC98+BC99,2)</f>
        <v>0</v>
      </c>
      <c r="BD97" s="102">
        <f>ROUND(BD98+BD99,2)</f>
        <v>0</v>
      </c>
      <c r="BS97" s="103" t="s">
        <v>72</v>
      </c>
      <c r="BT97" s="103" t="s">
        <v>80</v>
      </c>
      <c r="BU97" s="103" t="s">
        <v>74</v>
      </c>
      <c r="BV97" s="103" t="s">
        <v>75</v>
      </c>
      <c r="BW97" s="103" t="s">
        <v>90</v>
      </c>
      <c r="BX97" s="103" t="s">
        <v>5</v>
      </c>
      <c r="CL97" s="103" t="s">
        <v>1</v>
      </c>
      <c r="CM97" s="103" t="s">
        <v>82</v>
      </c>
    </row>
    <row r="98" spans="1:91" s="4" customFormat="1" ht="16.5" customHeight="1">
      <c r="A98" s="104" t="s">
        <v>83</v>
      </c>
      <c r="B98" s="59"/>
      <c r="C98" s="105"/>
      <c r="D98" s="105"/>
      <c r="E98" s="289" t="s">
        <v>91</v>
      </c>
      <c r="F98" s="289"/>
      <c r="G98" s="289"/>
      <c r="H98" s="289"/>
      <c r="I98" s="289"/>
      <c r="J98" s="105"/>
      <c r="K98" s="289" t="s">
        <v>92</v>
      </c>
      <c r="L98" s="289"/>
      <c r="M98" s="289"/>
      <c r="N98" s="289"/>
      <c r="O98" s="289"/>
      <c r="P98" s="289"/>
      <c r="Q98" s="289"/>
      <c r="R98" s="289"/>
      <c r="S98" s="289"/>
      <c r="T98" s="289"/>
      <c r="U98" s="289"/>
      <c r="V98" s="289"/>
      <c r="W98" s="289"/>
      <c r="X98" s="289"/>
      <c r="Y98" s="289"/>
      <c r="Z98" s="289"/>
      <c r="AA98" s="289"/>
      <c r="AB98" s="289"/>
      <c r="AC98" s="289"/>
      <c r="AD98" s="289"/>
      <c r="AE98" s="289"/>
      <c r="AF98" s="289"/>
      <c r="AG98" s="290">
        <f>'100 - Elektroinstalace'!J32</f>
        <v>0</v>
      </c>
      <c r="AH98" s="291"/>
      <c r="AI98" s="291"/>
      <c r="AJ98" s="291"/>
      <c r="AK98" s="291"/>
      <c r="AL98" s="291"/>
      <c r="AM98" s="291"/>
      <c r="AN98" s="290">
        <f t="shared" si="0"/>
        <v>0</v>
      </c>
      <c r="AO98" s="291"/>
      <c r="AP98" s="291"/>
      <c r="AQ98" s="106" t="s">
        <v>86</v>
      </c>
      <c r="AR98" s="61"/>
      <c r="AS98" s="107">
        <v>0</v>
      </c>
      <c r="AT98" s="108">
        <f t="shared" si="1"/>
        <v>0</v>
      </c>
      <c r="AU98" s="109">
        <f>'100 - Elektroinstalace'!P124</f>
        <v>0</v>
      </c>
      <c r="AV98" s="108">
        <f>'100 - Elektroinstalace'!J35</f>
        <v>0</v>
      </c>
      <c r="AW98" s="108">
        <f>'100 - Elektroinstalace'!J36</f>
        <v>0</v>
      </c>
      <c r="AX98" s="108">
        <f>'100 - Elektroinstalace'!J37</f>
        <v>0</v>
      </c>
      <c r="AY98" s="108">
        <f>'100 - Elektroinstalace'!J38</f>
        <v>0</v>
      </c>
      <c r="AZ98" s="108">
        <f>'100 - Elektroinstalace'!F35</f>
        <v>0</v>
      </c>
      <c r="BA98" s="108">
        <f>'100 - Elektroinstalace'!F36</f>
        <v>0</v>
      </c>
      <c r="BB98" s="108">
        <f>'100 - Elektroinstalace'!F37</f>
        <v>0</v>
      </c>
      <c r="BC98" s="108">
        <f>'100 - Elektroinstalace'!F38</f>
        <v>0</v>
      </c>
      <c r="BD98" s="110">
        <f>'100 - Elektroinstalace'!F39</f>
        <v>0</v>
      </c>
      <c r="BT98" s="111" t="s">
        <v>82</v>
      </c>
      <c r="BV98" s="111" t="s">
        <v>75</v>
      </c>
      <c r="BW98" s="111" t="s">
        <v>93</v>
      </c>
      <c r="BX98" s="111" t="s">
        <v>90</v>
      </c>
      <c r="CL98" s="111" t="s">
        <v>1</v>
      </c>
    </row>
    <row r="99" spans="1:91" s="4" customFormat="1" ht="16.5" customHeight="1">
      <c r="B99" s="59"/>
      <c r="C99" s="105"/>
      <c r="D99" s="105"/>
      <c r="E99" s="289" t="s">
        <v>94</v>
      </c>
      <c r="F99" s="289"/>
      <c r="G99" s="289"/>
      <c r="H99" s="289"/>
      <c r="I99" s="289"/>
      <c r="J99" s="105"/>
      <c r="K99" s="289" t="s">
        <v>95</v>
      </c>
      <c r="L99" s="289"/>
      <c r="M99" s="289"/>
      <c r="N99" s="289"/>
      <c r="O99" s="289"/>
      <c r="P99" s="289"/>
      <c r="Q99" s="289"/>
      <c r="R99" s="289"/>
      <c r="S99" s="289"/>
      <c r="T99" s="289"/>
      <c r="U99" s="289"/>
      <c r="V99" s="289"/>
      <c r="W99" s="289"/>
      <c r="X99" s="289"/>
      <c r="Y99" s="289"/>
      <c r="Z99" s="289"/>
      <c r="AA99" s="289"/>
      <c r="AB99" s="289"/>
      <c r="AC99" s="289"/>
      <c r="AD99" s="289"/>
      <c r="AE99" s="289"/>
      <c r="AF99" s="289"/>
      <c r="AG99" s="292">
        <f>ROUND(SUM(AG100:AG101),2)</f>
        <v>0</v>
      </c>
      <c r="AH99" s="291"/>
      <c r="AI99" s="291"/>
      <c r="AJ99" s="291"/>
      <c r="AK99" s="291"/>
      <c r="AL99" s="291"/>
      <c r="AM99" s="291"/>
      <c r="AN99" s="290">
        <f t="shared" si="0"/>
        <v>0</v>
      </c>
      <c r="AO99" s="291"/>
      <c r="AP99" s="291"/>
      <c r="AQ99" s="106" t="s">
        <v>86</v>
      </c>
      <c r="AR99" s="61"/>
      <c r="AS99" s="107">
        <f>ROUND(SUM(AS100:AS101),2)</f>
        <v>0</v>
      </c>
      <c r="AT99" s="108">
        <f t="shared" si="1"/>
        <v>0</v>
      </c>
      <c r="AU99" s="109">
        <f>ROUND(SUM(AU100:AU101),5)</f>
        <v>0</v>
      </c>
      <c r="AV99" s="108">
        <f>ROUND(AZ99*L29,2)</f>
        <v>0</v>
      </c>
      <c r="AW99" s="108">
        <f>ROUND(BA99*L30,2)</f>
        <v>0</v>
      </c>
      <c r="AX99" s="108">
        <f>ROUND(BB99*L29,2)</f>
        <v>0</v>
      </c>
      <c r="AY99" s="108">
        <f>ROUND(BC99*L30,2)</f>
        <v>0</v>
      </c>
      <c r="AZ99" s="108">
        <f>ROUND(SUM(AZ100:AZ101),2)</f>
        <v>0</v>
      </c>
      <c r="BA99" s="108">
        <f>ROUND(SUM(BA100:BA101),2)</f>
        <v>0</v>
      </c>
      <c r="BB99" s="108">
        <f>ROUND(SUM(BB100:BB101),2)</f>
        <v>0</v>
      </c>
      <c r="BC99" s="108">
        <f>ROUND(SUM(BC100:BC101),2)</f>
        <v>0</v>
      </c>
      <c r="BD99" s="110">
        <f>ROUND(SUM(BD100:BD101),2)</f>
        <v>0</v>
      </c>
      <c r="BS99" s="111" t="s">
        <v>72</v>
      </c>
      <c r="BT99" s="111" t="s">
        <v>82</v>
      </c>
      <c r="BU99" s="111" t="s">
        <v>74</v>
      </c>
      <c r="BV99" s="111" t="s">
        <v>75</v>
      </c>
      <c r="BW99" s="111" t="s">
        <v>96</v>
      </c>
      <c r="BX99" s="111" t="s">
        <v>90</v>
      </c>
      <c r="CL99" s="111" t="s">
        <v>1</v>
      </c>
    </row>
    <row r="100" spans="1:91" s="4" customFormat="1" ht="16.5" customHeight="1">
      <c r="A100" s="104" t="s">
        <v>83</v>
      </c>
      <c r="B100" s="59"/>
      <c r="C100" s="105"/>
      <c r="D100" s="105"/>
      <c r="E100" s="105"/>
      <c r="F100" s="289" t="s">
        <v>97</v>
      </c>
      <c r="G100" s="289"/>
      <c r="H100" s="289"/>
      <c r="I100" s="289"/>
      <c r="J100" s="289"/>
      <c r="K100" s="105"/>
      <c r="L100" s="289" t="s">
        <v>98</v>
      </c>
      <c r="M100" s="289"/>
      <c r="N100" s="289"/>
      <c r="O100" s="289"/>
      <c r="P100" s="289"/>
      <c r="Q100" s="289"/>
      <c r="R100" s="289"/>
      <c r="S100" s="289"/>
      <c r="T100" s="289"/>
      <c r="U100" s="289"/>
      <c r="V100" s="289"/>
      <c r="W100" s="289"/>
      <c r="X100" s="289"/>
      <c r="Y100" s="289"/>
      <c r="Z100" s="289"/>
      <c r="AA100" s="289"/>
      <c r="AB100" s="289"/>
      <c r="AC100" s="289"/>
      <c r="AD100" s="289"/>
      <c r="AE100" s="289"/>
      <c r="AF100" s="289"/>
      <c r="AG100" s="290">
        <f>'200_1 - Vnitřní část'!J34</f>
        <v>0</v>
      </c>
      <c r="AH100" s="291"/>
      <c r="AI100" s="291"/>
      <c r="AJ100" s="291"/>
      <c r="AK100" s="291"/>
      <c r="AL100" s="291"/>
      <c r="AM100" s="291"/>
      <c r="AN100" s="290">
        <f t="shared" si="0"/>
        <v>0</v>
      </c>
      <c r="AO100" s="291"/>
      <c r="AP100" s="291"/>
      <c r="AQ100" s="106" t="s">
        <v>86</v>
      </c>
      <c r="AR100" s="61"/>
      <c r="AS100" s="107">
        <v>0</v>
      </c>
      <c r="AT100" s="108">
        <f t="shared" si="1"/>
        <v>0</v>
      </c>
      <c r="AU100" s="109">
        <f>'200_1 - Vnitřní část'!P130</f>
        <v>0</v>
      </c>
      <c r="AV100" s="108">
        <f>'200_1 - Vnitřní část'!J37</f>
        <v>0</v>
      </c>
      <c r="AW100" s="108">
        <f>'200_1 - Vnitřní část'!J38</f>
        <v>0</v>
      </c>
      <c r="AX100" s="108">
        <f>'200_1 - Vnitřní část'!J39</f>
        <v>0</v>
      </c>
      <c r="AY100" s="108">
        <f>'200_1 - Vnitřní část'!J40</f>
        <v>0</v>
      </c>
      <c r="AZ100" s="108">
        <f>'200_1 - Vnitřní část'!F37</f>
        <v>0</v>
      </c>
      <c r="BA100" s="108">
        <f>'200_1 - Vnitřní část'!F38</f>
        <v>0</v>
      </c>
      <c r="BB100" s="108">
        <f>'200_1 - Vnitřní část'!F39</f>
        <v>0</v>
      </c>
      <c r="BC100" s="108">
        <f>'200_1 - Vnitřní část'!F40</f>
        <v>0</v>
      </c>
      <c r="BD100" s="110">
        <f>'200_1 - Vnitřní část'!F41</f>
        <v>0</v>
      </c>
      <c r="BT100" s="111" t="s">
        <v>99</v>
      </c>
      <c r="BV100" s="111" t="s">
        <v>75</v>
      </c>
      <c r="BW100" s="111" t="s">
        <v>100</v>
      </c>
      <c r="BX100" s="111" t="s">
        <v>96</v>
      </c>
      <c r="CL100" s="111" t="s">
        <v>1</v>
      </c>
    </row>
    <row r="101" spans="1:91" s="4" customFormat="1" ht="16.5" customHeight="1">
      <c r="A101" s="104" t="s">
        <v>83</v>
      </c>
      <c r="B101" s="59"/>
      <c r="C101" s="105"/>
      <c r="D101" s="105"/>
      <c r="E101" s="105"/>
      <c r="F101" s="289" t="s">
        <v>101</v>
      </c>
      <c r="G101" s="289"/>
      <c r="H101" s="289"/>
      <c r="I101" s="289"/>
      <c r="J101" s="289"/>
      <c r="K101" s="105"/>
      <c r="L101" s="289" t="s">
        <v>102</v>
      </c>
      <c r="M101" s="289"/>
      <c r="N101" s="289"/>
      <c r="O101" s="289"/>
      <c r="P101" s="289"/>
      <c r="Q101" s="289"/>
      <c r="R101" s="289"/>
      <c r="S101" s="289"/>
      <c r="T101" s="289"/>
      <c r="U101" s="289"/>
      <c r="V101" s="289"/>
      <c r="W101" s="289"/>
      <c r="X101" s="289"/>
      <c r="Y101" s="289"/>
      <c r="Z101" s="289"/>
      <c r="AA101" s="289"/>
      <c r="AB101" s="289"/>
      <c r="AC101" s="289"/>
      <c r="AD101" s="289"/>
      <c r="AE101" s="289"/>
      <c r="AF101" s="289"/>
      <c r="AG101" s="290">
        <f>'200_2 - Splašková kanaliz...'!J34</f>
        <v>0</v>
      </c>
      <c r="AH101" s="291"/>
      <c r="AI101" s="291"/>
      <c r="AJ101" s="291"/>
      <c r="AK101" s="291"/>
      <c r="AL101" s="291"/>
      <c r="AM101" s="291"/>
      <c r="AN101" s="290">
        <f t="shared" si="0"/>
        <v>0</v>
      </c>
      <c r="AO101" s="291"/>
      <c r="AP101" s="291"/>
      <c r="AQ101" s="106" t="s">
        <v>86</v>
      </c>
      <c r="AR101" s="61"/>
      <c r="AS101" s="107">
        <v>0</v>
      </c>
      <c r="AT101" s="108">
        <f t="shared" si="1"/>
        <v>0</v>
      </c>
      <c r="AU101" s="109">
        <f>'200_2 - Splašková kanaliz...'!P143</f>
        <v>0</v>
      </c>
      <c r="AV101" s="108">
        <f>'200_2 - Splašková kanaliz...'!J37</f>
        <v>0</v>
      </c>
      <c r="AW101" s="108">
        <f>'200_2 - Splašková kanaliz...'!J38</f>
        <v>0</v>
      </c>
      <c r="AX101" s="108">
        <f>'200_2 - Splašková kanaliz...'!J39</f>
        <v>0</v>
      </c>
      <c r="AY101" s="108">
        <f>'200_2 - Splašková kanaliz...'!J40</f>
        <v>0</v>
      </c>
      <c r="AZ101" s="108">
        <f>'200_2 - Splašková kanaliz...'!F37</f>
        <v>0</v>
      </c>
      <c r="BA101" s="108">
        <f>'200_2 - Splašková kanaliz...'!F38</f>
        <v>0</v>
      </c>
      <c r="BB101" s="108">
        <f>'200_2 - Splašková kanaliz...'!F39</f>
        <v>0</v>
      </c>
      <c r="BC101" s="108">
        <f>'200_2 - Splašková kanaliz...'!F40</f>
        <v>0</v>
      </c>
      <c r="BD101" s="110">
        <f>'200_2 - Splašková kanaliz...'!F41</f>
        <v>0</v>
      </c>
      <c r="BT101" s="111" t="s">
        <v>99</v>
      </c>
      <c r="BV101" s="111" t="s">
        <v>75</v>
      </c>
      <c r="BW101" s="111" t="s">
        <v>103</v>
      </c>
      <c r="BX101" s="111" t="s">
        <v>96</v>
      </c>
      <c r="CL101" s="111" t="s">
        <v>1</v>
      </c>
    </row>
    <row r="102" spans="1:91" s="7" customFormat="1" ht="16.5" customHeight="1">
      <c r="A102" s="104" t="s">
        <v>83</v>
      </c>
      <c r="B102" s="94"/>
      <c r="C102" s="95"/>
      <c r="D102" s="287" t="s">
        <v>104</v>
      </c>
      <c r="E102" s="287"/>
      <c r="F102" s="287"/>
      <c r="G102" s="287"/>
      <c r="H102" s="287"/>
      <c r="I102" s="96"/>
      <c r="J102" s="287" t="s">
        <v>105</v>
      </c>
      <c r="K102" s="287"/>
      <c r="L102" s="287"/>
      <c r="M102" s="287"/>
      <c r="N102" s="287"/>
      <c r="O102" s="287"/>
      <c r="P102" s="287"/>
      <c r="Q102" s="287"/>
      <c r="R102" s="287"/>
      <c r="S102" s="287"/>
      <c r="T102" s="287"/>
      <c r="U102" s="287"/>
      <c r="V102" s="287"/>
      <c r="W102" s="287"/>
      <c r="X102" s="287"/>
      <c r="Y102" s="287"/>
      <c r="Z102" s="287"/>
      <c r="AA102" s="287"/>
      <c r="AB102" s="287"/>
      <c r="AC102" s="287"/>
      <c r="AD102" s="287"/>
      <c r="AE102" s="287"/>
      <c r="AF102" s="287"/>
      <c r="AG102" s="285">
        <f>'VON - Vedlejší a ostatní ...'!J30</f>
        <v>0</v>
      </c>
      <c r="AH102" s="286"/>
      <c r="AI102" s="286"/>
      <c r="AJ102" s="286"/>
      <c r="AK102" s="286"/>
      <c r="AL102" s="286"/>
      <c r="AM102" s="286"/>
      <c r="AN102" s="285">
        <f t="shared" si="0"/>
        <v>0</v>
      </c>
      <c r="AO102" s="286"/>
      <c r="AP102" s="286"/>
      <c r="AQ102" s="97" t="s">
        <v>104</v>
      </c>
      <c r="AR102" s="98"/>
      <c r="AS102" s="112">
        <v>0</v>
      </c>
      <c r="AT102" s="113">
        <f t="shared" si="1"/>
        <v>0</v>
      </c>
      <c r="AU102" s="114">
        <f>'VON - Vedlejší a ostatní ...'!P121</f>
        <v>0</v>
      </c>
      <c r="AV102" s="113">
        <f>'VON - Vedlejší a ostatní ...'!J33</f>
        <v>0</v>
      </c>
      <c r="AW102" s="113">
        <f>'VON - Vedlejší a ostatní ...'!J34</f>
        <v>0</v>
      </c>
      <c r="AX102" s="113">
        <f>'VON - Vedlejší a ostatní ...'!J35</f>
        <v>0</v>
      </c>
      <c r="AY102" s="113">
        <f>'VON - Vedlejší a ostatní ...'!J36</f>
        <v>0</v>
      </c>
      <c r="AZ102" s="113">
        <f>'VON - Vedlejší a ostatní ...'!F33</f>
        <v>0</v>
      </c>
      <c r="BA102" s="113">
        <f>'VON - Vedlejší a ostatní ...'!F34</f>
        <v>0</v>
      </c>
      <c r="BB102" s="113">
        <f>'VON - Vedlejší a ostatní ...'!F35</f>
        <v>0</v>
      </c>
      <c r="BC102" s="113">
        <f>'VON - Vedlejší a ostatní ...'!F36</f>
        <v>0</v>
      </c>
      <c r="BD102" s="115">
        <f>'VON - Vedlejší a ostatní ...'!F37</f>
        <v>0</v>
      </c>
      <c r="BT102" s="103" t="s">
        <v>80</v>
      </c>
      <c r="BV102" s="103" t="s">
        <v>75</v>
      </c>
      <c r="BW102" s="103" t="s">
        <v>106</v>
      </c>
      <c r="BX102" s="103" t="s">
        <v>5</v>
      </c>
      <c r="CL102" s="103" t="s">
        <v>1</v>
      </c>
      <c r="CM102" s="103" t="s">
        <v>82</v>
      </c>
    </row>
    <row r="103" spans="1:91" s="2" customFormat="1" ht="30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40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pans="1:9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40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</sheetData>
  <sheetProtection algorithmName="SHA-512" hashValue="pur7BvKzSRapdrWCt1/RZLsIhAvnapWdhOUs0T+yWhRoWqAAULr+ZerqcxmX5pcOr4uDMOSdO2IbFZpfQy162w==" saltValue="EUIPZL8nEc+CC8PeDlkmBl+chVGRsevQnoHXrfHT9ywCQh3nl4RvRKHZa87PzCK1DHoKd8GsYxsaN6SDWeU7uw==" spinCount="100000" sheet="1" objects="1" scenarios="1" formatColumns="0" formatRows="0"/>
  <mergeCells count="70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F100:J100"/>
    <mergeCell ref="L100:AF100"/>
    <mergeCell ref="AN101:AP101"/>
    <mergeCell ref="AG101:AM101"/>
    <mergeCell ref="F101:J101"/>
    <mergeCell ref="L101:AF101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K96:AF96"/>
    <mergeCell ref="AN96:AP96"/>
    <mergeCell ref="AG96:AM96"/>
    <mergeCell ref="E96:I96"/>
    <mergeCell ref="D97:H97"/>
    <mergeCell ref="J97:AF97"/>
    <mergeCell ref="AN97:AP97"/>
    <mergeCell ref="AG97:AM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L85:AO85"/>
    <mergeCell ref="AM87:AN87"/>
    <mergeCell ref="AM89:AP89"/>
    <mergeCell ref="AS89:AT91"/>
    <mergeCell ref="AM90:AP90"/>
  </mergeCells>
  <hyperlinks>
    <hyperlink ref="A96" location="'D.1.1. - ASŘ'!C2" display="/"/>
    <hyperlink ref="A98" location="'100 - Elektroinstalace'!C2" display="/"/>
    <hyperlink ref="A100" location="'200_1 - Vnitřní část'!C2" display="/"/>
    <hyperlink ref="A101" location="'200_2 - Splašková kanaliz...'!C2" display="/"/>
    <hyperlink ref="A102" location="'VON - Vedlejší a ostatní ...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1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8" t="s">
        <v>87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82</v>
      </c>
    </row>
    <row r="4" spans="1:46" s="1" customFormat="1" ht="24.95" customHeight="1">
      <c r="B4" s="21"/>
      <c r="D4" s="118" t="s">
        <v>107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5" t="str">
        <f>'Rekapitulace stavby'!K6</f>
        <v>MŠ Naděje, K Hájku 2972, FM - oprava kanalizace</v>
      </c>
      <c r="F7" s="316"/>
      <c r="G7" s="316"/>
      <c r="H7" s="316"/>
      <c r="L7" s="21"/>
    </row>
    <row r="8" spans="1:46" s="1" customFormat="1" ht="12" customHeight="1">
      <c r="B8" s="21"/>
      <c r="D8" s="120" t="s">
        <v>108</v>
      </c>
      <c r="L8" s="21"/>
    </row>
    <row r="9" spans="1:46" s="2" customFormat="1" ht="16.5" customHeight="1">
      <c r="A9" s="35"/>
      <c r="B9" s="40"/>
      <c r="C9" s="35"/>
      <c r="D9" s="35"/>
      <c r="E9" s="315" t="s">
        <v>109</v>
      </c>
      <c r="F9" s="317"/>
      <c r="G9" s="317"/>
      <c r="H9" s="317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110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8" t="s">
        <v>111</v>
      </c>
      <c r="F11" s="317"/>
      <c r="G11" s="317"/>
      <c r="H11" s="317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19. 2. 2022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21</v>
      </c>
      <c r="F17" s="35"/>
      <c r="G17" s="35"/>
      <c r="H17" s="35"/>
      <c r="I17" s="120" t="s">
        <v>26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27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9" t="str">
        <f>'Rekapitulace stavby'!E14</f>
        <v>Vyplň údaj</v>
      </c>
      <c r="F20" s="320"/>
      <c r="G20" s="320"/>
      <c r="H20" s="320"/>
      <c r="I20" s="120" t="s">
        <v>26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29</v>
      </c>
      <c r="E22" s="35"/>
      <c r="F22" s="35"/>
      <c r="G22" s="35"/>
      <c r="H22" s="35"/>
      <c r="I22" s="120" t="s">
        <v>25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21</v>
      </c>
      <c r="F23" s="35"/>
      <c r="G23" s="35"/>
      <c r="H23" s="35"/>
      <c r="I23" s="120" t="s">
        <v>26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31</v>
      </c>
      <c r="E25" s="35"/>
      <c r="F25" s="35"/>
      <c r="G25" s="35"/>
      <c r="H25" s="35"/>
      <c r="I25" s="120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21</v>
      </c>
      <c r="F26" s="35"/>
      <c r="G26" s="35"/>
      <c r="H26" s="35"/>
      <c r="I26" s="120" t="s">
        <v>26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32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21" t="s">
        <v>1</v>
      </c>
      <c r="F29" s="321"/>
      <c r="G29" s="321"/>
      <c r="H29" s="321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33</v>
      </c>
      <c r="E32" s="35"/>
      <c r="F32" s="35"/>
      <c r="G32" s="35"/>
      <c r="H32" s="35"/>
      <c r="I32" s="35"/>
      <c r="J32" s="127">
        <f>ROUND(J154,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35</v>
      </c>
      <c r="G34" s="35"/>
      <c r="H34" s="35"/>
      <c r="I34" s="128" t="s">
        <v>34</v>
      </c>
      <c r="J34" s="128" t="s">
        <v>36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37</v>
      </c>
      <c r="E35" s="120" t="s">
        <v>38</v>
      </c>
      <c r="F35" s="130">
        <f>ROUND((SUM(BE154:BE817)),  2)</f>
        <v>0</v>
      </c>
      <c r="G35" s="35"/>
      <c r="H35" s="35"/>
      <c r="I35" s="131">
        <v>0.21</v>
      </c>
      <c r="J35" s="130">
        <f>ROUND(((SUM(BE154:BE817))*I35),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39</v>
      </c>
      <c r="F36" s="130">
        <f>ROUND((SUM(BF154:BF817)),  2)</f>
        <v>0</v>
      </c>
      <c r="G36" s="35"/>
      <c r="H36" s="35"/>
      <c r="I36" s="131">
        <v>0.15</v>
      </c>
      <c r="J36" s="130">
        <f>ROUND(((SUM(BF154:BF817))*I36),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40</v>
      </c>
      <c r="F37" s="130">
        <f>ROUND((SUM(BG154:BG817)),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41</v>
      </c>
      <c r="F38" s="130">
        <f>ROUND((SUM(BH154:BH817)),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42</v>
      </c>
      <c r="F39" s="130">
        <f>ROUND((SUM(BI154:BI817)),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43</v>
      </c>
      <c r="E41" s="134"/>
      <c r="F41" s="134"/>
      <c r="G41" s="135" t="s">
        <v>44</v>
      </c>
      <c r="H41" s="136" t="s">
        <v>45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112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2" t="str">
        <f>E7</f>
        <v>MŠ Naděje, K Hájku 2972, FM - oprava kanalizace</v>
      </c>
      <c r="F85" s="323"/>
      <c r="G85" s="323"/>
      <c r="H85" s="32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108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2" t="s">
        <v>109</v>
      </c>
      <c r="F87" s="324"/>
      <c r="G87" s="324"/>
      <c r="H87" s="324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110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69" t="str">
        <f>E11</f>
        <v>D.1.1. - ASŘ</v>
      </c>
      <c r="F89" s="324"/>
      <c r="G89" s="324"/>
      <c r="H89" s="324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 xml:space="preserve"> </v>
      </c>
      <c r="G91" s="37"/>
      <c r="H91" s="37"/>
      <c r="I91" s="30" t="s">
        <v>22</v>
      </c>
      <c r="J91" s="67" t="str">
        <f>IF(J14="","",J14)</f>
        <v>19. 2. 2022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 xml:space="preserve"> </v>
      </c>
      <c r="G93" s="37"/>
      <c r="H93" s="37"/>
      <c r="I93" s="30" t="s">
        <v>29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27</v>
      </c>
      <c r="D94" s="37"/>
      <c r="E94" s="37"/>
      <c r="F94" s="28" t="str">
        <f>IF(E20="","",E20)</f>
        <v>Vyplň údaj</v>
      </c>
      <c r="G94" s="37"/>
      <c r="H94" s="37"/>
      <c r="I94" s="30" t="s">
        <v>31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113</v>
      </c>
      <c r="D96" s="151"/>
      <c r="E96" s="151"/>
      <c r="F96" s="151"/>
      <c r="G96" s="151"/>
      <c r="H96" s="151"/>
      <c r="I96" s="151"/>
      <c r="J96" s="152" t="s">
        <v>114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115</v>
      </c>
      <c r="D98" s="37"/>
      <c r="E98" s="37"/>
      <c r="F98" s="37"/>
      <c r="G98" s="37"/>
      <c r="H98" s="37"/>
      <c r="I98" s="37"/>
      <c r="J98" s="85">
        <f>J154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116</v>
      </c>
    </row>
    <row r="99" spans="1:47" s="9" customFormat="1" ht="24.95" customHeight="1">
      <c r="B99" s="154"/>
      <c r="C99" s="155"/>
      <c r="D99" s="156" t="s">
        <v>117</v>
      </c>
      <c r="E99" s="157"/>
      <c r="F99" s="157"/>
      <c r="G99" s="157"/>
      <c r="H99" s="157"/>
      <c r="I99" s="157"/>
      <c r="J99" s="158">
        <f>J155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118</v>
      </c>
      <c r="E100" s="162"/>
      <c r="F100" s="162"/>
      <c r="G100" s="162"/>
      <c r="H100" s="162"/>
      <c r="I100" s="162"/>
      <c r="J100" s="163">
        <f>J156</f>
        <v>0</v>
      </c>
      <c r="K100" s="105"/>
      <c r="L100" s="164"/>
    </row>
    <row r="101" spans="1:47" s="10" customFormat="1" ht="14.85" customHeight="1">
      <c r="B101" s="160"/>
      <c r="C101" s="105"/>
      <c r="D101" s="161" t="s">
        <v>119</v>
      </c>
      <c r="E101" s="162"/>
      <c r="F101" s="162"/>
      <c r="G101" s="162"/>
      <c r="H101" s="162"/>
      <c r="I101" s="162"/>
      <c r="J101" s="163">
        <f>J157</f>
        <v>0</v>
      </c>
      <c r="K101" s="105"/>
      <c r="L101" s="164"/>
    </row>
    <row r="102" spans="1:47" s="10" customFormat="1" ht="14.85" customHeight="1">
      <c r="B102" s="160"/>
      <c r="C102" s="105"/>
      <c r="D102" s="161" t="s">
        <v>120</v>
      </c>
      <c r="E102" s="162"/>
      <c r="F102" s="162"/>
      <c r="G102" s="162"/>
      <c r="H102" s="162"/>
      <c r="I102" s="162"/>
      <c r="J102" s="163">
        <f>J161</f>
        <v>0</v>
      </c>
      <c r="K102" s="105"/>
      <c r="L102" s="164"/>
    </row>
    <row r="103" spans="1:47" s="10" customFormat="1" ht="14.85" customHeight="1">
      <c r="B103" s="160"/>
      <c r="C103" s="105"/>
      <c r="D103" s="161" t="s">
        <v>121</v>
      </c>
      <c r="E103" s="162"/>
      <c r="F103" s="162"/>
      <c r="G103" s="162"/>
      <c r="H103" s="162"/>
      <c r="I103" s="162"/>
      <c r="J103" s="163">
        <f>J168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122</v>
      </c>
      <c r="E104" s="162"/>
      <c r="F104" s="162"/>
      <c r="G104" s="162"/>
      <c r="H104" s="162"/>
      <c r="I104" s="162"/>
      <c r="J104" s="163">
        <f>J194</f>
        <v>0</v>
      </c>
      <c r="K104" s="105"/>
      <c r="L104" s="164"/>
    </row>
    <row r="105" spans="1:47" s="10" customFormat="1" ht="14.85" customHeight="1">
      <c r="B105" s="160"/>
      <c r="C105" s="105"/>
      <c r="D105" s="161" t="s">
        <v>123</v>
      </c>
      <c r="E105" s="162"/>
      <c r="F105" s="162"/>
      <c r="G105" s="162"/>
      <c r="H105" s="162"/>
      <c r="I105" s="162"/>
      <c r="J105" s="163">
        <f>J195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124</v>
      </c>
      <c r="E106" s="162"/>
      <c r="F106" s="162"/>
      <c r="G106" s="162"/>
      <c r="H106" s="162"/>
      <c r="I106" s="162"/>
      <c r="J106" s="163">
        <f>J217</f>
        <v>0</v>
      </c>
      <c r="K106" s="105"/>
      <c r="L106" s="164"/>
    </row>
    <row r="107" spans="1:47" s="10" customFormat="1" ht="14.85" customHeight="1">
      <c r="B107" s="160"/>
      <c r="C107" s="105"/>
      <c r="D107" s="161" t="s">
        <v>125</v>
      </c>
      <c r="E107" s="162"/>
      <c r="F107" s="162"/>
      <c r="G107" s="162"/>
      <c r="H107" s="162"/>
      <c r="I107" s="162"/>
      <c r="J107" s="163">
        <f>J218</f>
        <v>0</v>
      </c>
      <c r="K107" s="105"/>
      <c r="L107" s="164"/>
    </row>
    <row r="108" spans="1:47" s="10" customFormat="1" ht="19.899999999999999" customHeight="1">
      <c r="B108" s="160"/>
      <c r="C108" s="105"/>
      <c r="D108" s="161" t="s">
        <v>126</v>
      </c>
      <c r="E108" s="162"/>
      <c r="F108" s="162"/>
      <c r="G108" s="162"/>
      <c r="H108" s="162"/>
      <c r="I108" s="162"/>
      <c r="J108" s="163">
        <f>J222</f>
        <v>0</v>
      </c>
      <c r="K108" s="105"/>
      <c r="L108" s="164"/>
    </row>
    <row r="109" spans="1:47" s="10" customFormat="1" ht="14.85" customHeight="1">
      <c r="B109" s="160"/>
      <c r="C109" s="105"/>
      <c r="D109" s="161" t="s">
        <v>127</v>
      </c>
      <c r="E109" s="162"/>
      <c r="F109" s="162"/>
      <c r="G109" s="162"/>
      <c r="H109" s="162"/>
      <c r="I109" s="162"/>
      <c r="J109" s="163">
        <f>J223</f>
        <v>0</v>
      </c>
      <c r="K109" s="105"/>
      <c r="L109" s="164"/>
    </row>
    <row r="110" spans="1:47" s="10" customFormat="1" ht="14.85" customHeight="1">
      <c r="B110" s="160"/>
      <c r="C110" s="105"/>
      <c r="D110" s="161" t="s">
        <v>128</v>
      </c>
      <c r="E110" s="162"/>
      <c r="F110" s="162"/>
      <c r="G110" s="162"/>
      <c r="H110" s="162"/>
      <c r="I110" s="162"/>
      <c r="J110" s="163">
        <f>J318</f>
        <v>0</v>
      </c>
      <c r="K110" s="105"/>
      <c r="L110" s="164"/>
    </row>
    <row r="111" spans="1:47" s="10" customFormat="1" ht="14.85" customHeight="1">
      <c r="B111" s="160"/>
      <c r="C111" s="105"/>
      <c r="D111" s="161" t="s">
        <v>129</v>
      </c>
      <c r="E111" s="162"/>
      <c r="F111" s="162"/>
      <c r="G111" s="162"/>
      <c r="H111" s="162"/>
      <c r="I111" s="162"/>
      <c r="J111" s="163">
        <f>J335</f>
        <v>0</v>
      </c>
      <c r="K111" s="105"/>
      <c r="L111" s="164"/>
    </row>
    <row r="112" spans="1:47" s="10" customFormat="1" ht="19.899999999999999" customHeight="1">
      <c r="B112" s="160"/>
      <c r="C112" s="105"/>
      <c r="D112" s="161" t="s">
        <v>130</v>
      </c>
      <c r="E112" s="162"/>
      <c r="F112" s="162"/>
      <c r="G112" s="162"/>
      <c r="H112" s="162"/>
      <c r="I112" s="162"/>
      <c r="J112" s="163">
        <f>J339</f>
        <v>0</v>
      </c>
      <c r="K112" s="105"/>
      <c r="L112" s="164"/>
    </row>
    <row r="113" spans="2:12" s="10" customFormat="1" ht="14.85" customHeight="1">
      <c r="B113" s="160"/>
      <c r="C113" s="105"/>
      <c r="D113" s="161" t="s">
        <v>131</v>
      </c>
      <c r="E113" s="162"/>
      <c r="F113" s="162"/>
      <c r="G113" s="162"/>
      <c r="H113" s="162"/>
      <c r="I113" s="162"/>
      <c r="J113" s="163">
        <f>J340</f>
        <v>0</v>
      </c>
      <c r="K113" s="105"/>
      <c r="L113" s="164"/>
    </row>
    <row r="114" spans="2:12" s="10" customFormat="1" ht="14.85" customHeight="1">
      <c r="B114" s="160"/>
      <c r="C114" s="105"/>
      <c r="D114" s="161" t="s">
        <v>132</v>
      </c>
      <c r="E114" s="162"/>
      <c r="F114" s="162"/>
      <c r="G114" s="162"/>
      <c r="H114" s="162"/>
      <c r="I114" s="162"/>
      <c r="J114" s="163">
        <f>J362</f>
        <v>0</v>
      </c>
      <c r="K114" s="105"/>
      <c r="L114" s="164"/>
    </row>
    <row r="115" spans="2:12" s="10" customFormat="1" ht="14.85" customHeight="1">
      <c r="B115" s="160"/>
      <c r="C115" s="105"/>
      <c r="D115" s="161" t="s">
        <v>133</v>
      </c>
      <c r="E115" s="162"/>
      <c r="F115" s="162"/>
      <c r="G115" s="162"/>
      <c r="H115" s="162"/>
      <c r="I115" s="162"/>
      <c r="J115" s="163">
        <f>J378</f>
        <v>0</v>
      </c>
      <c r="K115" s="105"/>
      <c r="L115" s="164"/>
    </row>
    <row r="116" spans="2:12" s="10" customFormat="1" ht="14.85" customHeight="1">
      <c r="B116" s="160"/>
      <c r="C116" s="105"/>
      <c r="D116" s="161" t="s">
        <v>134</v>
      </c>
      <c r="E116" s="162"/>
      <c r="F116" s="162"/>
      <c r="G116" s="162"/>
      <c r="H116" s="162"/>
      <c r="I116" s="162"/>
      <c r="J116" s="163">
        <f>J439</f>
        <v>0</v>
      </c>
      <c r="K116" s="105"/>
      <c r="L116" s="164"/>
    </row>
    <row r="117" spans="2:12" s="10" customFormat="1" ht="19.899999999999999" customHeight="1">
      <c r="B117" s="160"/>
      <c r="C117" s="105"/>
      <c r="D117" s="161" t="s">
        <v>135</v>
      </c>
      <c r="E117" s="162"/>
      <c r="F117" s="162"/>
      <c r="G117" s="162"/>
      <c r="H117" s="162"/>
      <c r="I117" s="162"/>
      <c r="J117" s="163">
        <f>J481</f>
        <v>0</v>
      </c>
      <c r="K117" s="105"/>
      <c r="L117" s="164"/>
    </row>
    <row r="118" spans="2:12" s="10" customFormat="1" ht="19.899999999999999" customHeight="1">
      <c r="B118" s="160"/>
      <c r="C118" s="105"/>
      <c r="D118" s="161" t="s">
        <v>136</v>
      </c>
      <c r="E118" s="162"/>
      <c r="F118" s="162"/>
      <c r="G118" s="162"/>
      <c r="H118" s="162"/>
      <c r="I118" s="162"/>
      <c r="J118" s="163">
        <f>J492</f>
        <v>0</v>
      </c>
      <c r="K118" s="105"/>
      <c r="L118" s="164"/>
    </row>
    <row r="119" spans="2:12" s="9" customFormat="1" ht="24.95" customHeight="1">
      <c r="B119" s="154"/>
      <c r="C119" s="155"/>
      <c r="D119" s="156" t="s">
        <v>137</v>
      </c>
      <c r="E119" s="157"/>
      <c r="F119" s="157"/>
      <c r="G119" s="157"/>
      <c r="H119" s="157"/>
      <c r="I119" s="157"/>
      <c r="J119" s="158">
        <f>J494</f>
        <v>0</v>
      </c>
      <c r="K119" s="155"/>
      <c r="L119" s="159"/>
    </row>
    <row r="120" spans="2:12" s="10" customFormat="1" ht="19.899999999999999" customHeight="1">
      <c r="B120" s="160"/>
      <c r="C120" s="105"/>
      <c r="D120" s="161" t="s">
        <v>138</v>
      </c>
      <c r="E120" s="162"/>
      <c r="F120" s="162"/>
      <c r="G120" s="162"/>
      <c r="H120" s="162"/>
      <c r="I120" s="162"/>
      <c r="J120" s="163">
        <f>J495</f>
        <v>0</v>
      </c>
      <c r="K120" s="105"/>
      <c r="L120" s="164"/>
    </row>
    <row r="121" spans="2:12" s="10" customFormat="1" ht="19.899999999999999" customHeight="1">
      <c r="B121" s="160"/>
      <c r="C121" s="105"/>
      <c r="D121" s="161" t="s">
        <v>139</v>
      </c>
      <c r="E121" s="162"/>
      <c r="F121" s="162"/>
      <c r="G121" s="162"/>
      <c r="H121" s="162"/>
      <c r="I121" s="162"/>
      <c r="J121" s="163">
        <f>J535</f>
        <v>0</v>
      </c>
      <c r="K121" s="105"/>
      <c r="L121" s="164"/>
    </row>
    <row r="122" spans="2:12" s="10" customFormat="1" ht="19.899999999999999" customHeight="1">
      <c r="B122" s="160"/>
      <c r="C122" s="105"/>
      <c r="D122" s="161" t="s">
        <v>140</v>
      </c>
      <c r="E122" s="162"/>
      <c r="F122" s="162"/>
      <c r="G122" s="162"/>
      <c r="H122" s="162"/>
      <c r="I122" s="162"/>
      <c r="J122" s="163">
        <f>J542</f>
        <v>0</v>
      </c>
      <c r="K122" s="105"/>
      <c r="L122" s="164"/>
    </row>
    <row r="123" spans="2:12" s="10" customFormat="1" ht="19.899999999999999" customHeight="1">
      <c r="B123" s="160"/>
      <c r="C123" s="105"/>
      <c r="D123" s="161" t="s">
        <v>141</v>
      </c>
      <c r="E123" s="162"/>
      <c r="F123" s="162"/>
      <c r="G123" s="162"/>
      <c r="H123" s="162"/>
      <c r="I123" s="162"/>
      <c r="J123" s="163">
        <f>J545</f>
        <v>0</v>
      </c>
      <c r="K123" s="105"/>
      <c r="L123" s="164"/>
    </row>
    <row r="124" spans="2:12" s="10" customFormat="1" ht="19.899999999999999" customHeight="1">
      <c r="B124" s="160"/>
      <c r="C124" s="105"/>
      <c r="D124" s="161" t="s">
        <v>142</v>
      </c>
      <c r="E124" s="162"/>
      <c r="F124" s="162"/>
      <c r="G124" s="162"/>
      <c r="H124" s="162"/>
      <c r="I124" s="162"/>
      <c r="J124" s="163">
        <f>J556</f>
        <v>0</v>
      </c>
      <c r="K124" s="105"/>
      <c r="L124" s="164"/>
    </row>
    <row r="125" spans="2:12" s="10" customFormat="1" ht="19.899999999999999" customHeight="1">
      <c r="B125" s="160"/>
      <c r="C125" s="105"/>
      <c r="D125" s="161" t="s">
        <v>143</v>
      </c>
      <c r="E125" s="162"/>
      <c r="F125" s="162"/>
      <c r="G125" s="162"/>
      <c r="H125" s="162"/>
      <c r="I125" s="162"/>
      <c r="J125" s="163">
        <f>J562</f>
        <v>0</v>
      </c>
      <c r="K125" s="105"/>
      <c r="L125" s="164"/>
    </row>
    <row r="126" spans="2:12" s="10" customFormat="1" ht="19.899999999999999" customHeight="1">
      <c r="B126" s="160"/>
      <c r="C126" s="105"/>
      <c r="D126" s="161" t="s">
        <v>144</v>
      </c>
      <c r="E126" s="162"/>
      <c r="F126" s="162"/>
      <c r="G126" s="162"/>
      <c r="H126" s="162"/>
      <c r="I126" s="162"/>
      <c r="J126" s="163">
        <f>J579</f>
        <v>0</v>
      </c>
      <c r="K126" s="105"/>
      <c r="L126" s="164"/>
    </row>
    <row r="127" spans="2:12" s="10" customFormat="1" ht="19.899999999999999" customHeight="1">
      <c r="B127" s="160"/>
      <c r="C127" s="105"/>
      <c r="D127" s="161" t="s">
        <v>145</v>
      </c>
      <c r="E127" s="162"/>
      <c r="F127" s="162"/>
      <c r="G127" s="162"/>
      <c r="H127" s="162"/>
      <c r="I127" s="162"/>
      <c r="J127" s="163">
        <f>J664</f>
        <v>0</v>
      </c>
      <c r="K127" s="105"/>
      <c r="L127" s="164"/>
    </row>
    <row r="128" spans="2:12" s="10" customFormat="1" ht="19.899999999999999" customHeight="1">
      <c r="B128" s="160"/>
      <c r="C128" s="105"/>
      <c r="D128" s="161" t="s">
        <v>146</v>
      </c>
      <c r="E128" s="162"/>
      <c r="F128" s="162"/>
      <c r="G128" s="162"/>
      <c r="H128" s="162"/>
      <c r="I128" s="162"/>
      <c r="J128" s="163">
        <f>J699</f>
        <v>0</v>
      </c>
      <c r="K128" s="105"/>
      <c r="L128" s="164"/>
    </row>
    <row r="129" spans="1:31" s="10" customFormat="1" ht="19.899999999999999" customHeight="1">
      <c r="B129" s="160"/>
      <c r="C129" s="105"/>
      <c r="D129" s="161" t="s">
        <v>147</v>
      </c>
      <c r="E129" s="162"/>
      <c r="F129" s="162"/>
      <c r="G129" s="162"/>
      <c r="H129" s="162"/>
      <c r="I129" s="162"/>
      <c r="J129" s="163">
        <f>J760</f>
        <v>0</v>
      </c>
      <c r="K129" s="105"/>
      <c r="L129" s="164"/>
    </row>
    <row r="130" spans="1:31" s="10" customFormat="1" ht="19.899999999999999" customHeight="1">
      <c r="B130" s="160"/>
      <c r="C130" s="105"/>
      <c r="D130" s="161" t="s">
        <v>148</v>
      </c>
      <c r="E130" s="162"/>
      <c r="F130" s="162"/>
      <c r="G130" s="162"/>
      <c r="H130" s="162"/>
      <c r="I130" s="162"/>
      <c r="J130" s="163">
        <f>J770</f>
        <v>0</v>
      </c>
      <c r="K130" s="105"/>
      <c r="L130" s="164"/>
    </row>
    <row r="131" spans="1:31" s="9" customFormat="1" ht="24.95" customHeight="1">
      <c r="B131" s="154"/>
      <c r="C131" s="155"/>
      <c r="D131" s="156" t="s">
        <v>149</v>
      </c>
      <c r="E131" s="157"/>
      <c r="F131" s="157"/>
      <c r="G131" s="157"/>
      <c r="H131" s="157"/>
      <c r="I131" s="157"/>
      <c r="J131" s="158">
        <f>J806</f>
        <v>0</v>
      </c>
      <c r="K131" s="155"/>
      <c r="L131" s="159"/>
    </row>
    <row r="132" spans="1:31" s="9" customFormat="1" ht="24.95" customHeight="1">
      <c r="B132" s="154"/>
      <c r="C132" s="155"/>
      <c r="D132" s="156" t="s">
        <v>150</v>
      </c>
      <c r="E132" s="157"/>
      <c r="F132" s="157"/>
      <c r="G132" s="157"/>
      <c r="H132" s="157"/>
      <c r="I132" s="157"/>
      <c r="J132" s="158">
        <f>J810</f>
        <v>0</v>
      </c>
      <c r="K132" s="155"/>
      <c r="L132" s="159"/>
    </row>
    <row r="133" spans="1:31" s="2" customFormat="1" ht="21.75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31" s="2" customFormat="1" ht="6.95" customHeight="1">
      <c r="A134" s="35"/>
      <c r="B134" s="55"/>
      <c r="C134" s="56"/>
      <c r="D134" s="56"/>
      <c r="E134" s="56"/>
      <c r="F134" s="56"/>
      <c r="G134" s="56"/>
      <c r="H134" s="56"/>
      <c r="I134" s="56"/>
      <c r="J134" s="56"/>
      <c r="K134" s="56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8" spans="1:31" s="2" customFormat="1" ht="6.95" customHeight="1">
      <c r="A138" s="35"/>
      <c r="B138" s="57"/>
      <c r="C138" s="58"/>
      <c r="D138" s="58"/>
      <c r="E138" s="58"/>
      <c r="F138" s="58"/>
      <c r="G138" s="58"/>
      <c r="H138" s="58"/>
      <c r="I138" s="58"/>
      <c r="J138" s="58"/>
      <c r="K138" s="58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31" s="2" customFormat="1" ht="24.95" customHeight="1">
      <c r="A139" s="35"/>
      <c r="B139" s="36"/>
      <c r="C139" s="24" t="s">
        <v>151</v>
      </c>
      <c r="D139" s="37"/>
      <c r="E139" s="37"/>
      <c r="F139" s="37"/>
      <c r="G139" s="37"/>
      <c r="H139" s="37"/>
      <c r="I139" s="37"/>
      <c r="J139" s="37"/>
      <c r="K139" s="37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31" s="2" customFormat="1" ht="6.95" customHeight="1">
      <c r="A140" s="35"/>
      <c r="B140" s="36"/>
      <c r="C140" s="37"/>
      <c r="D140" s="37"/>
      <c r="E140" s="37"/>
      <c r="F140" s="37"/>
      <c r="G140" s="37"/>
      <c r="H140" s="37"/>
      <c r="I140" s="37"/>
      <c r="J140" s="37"/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31" s="2" customFormat="1" ht="12" customHeight="1">
      <c r="A141" s="35"/>
      <c r="B141" s="36"/>
      <c r="C141" s="30" t="s">
        <v>16</v>
      </c>
      <c r="D141" s="37"/>
      <c r="E141" s="37"/>
      <c r="F141" s="37"/>
      <c r="G141" s="37"/>
      <c r="H141" s="37"/>
      <c r="I141" s="37"/>
      <c r="J141" s="37"/>
      <c r="K141" s="37"/>
      <c r="L141" s="52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pans="1:31" s="2" customFormat="1" ht="16.5" customHeight="1">
      <c r="A142" s="35"/>
      <c r="B142" s="36"/>
      <c r="C142" s="37"/>
      <c r="D142" s="37"/>
      <c r="E142" s="322" t="str">
        <f>E7</f>
        <v>MŠ Naděje, K Hájku 2972, FM - oprava kanalizace</v>
      </c>
      <c r="F142" s="323"/>
      <c r="G142" s="323"/>
      <c r="H142" s="323"/>
      <c r="I142" s="37"/>
      <c r="J142" s="37"/>
      <c r="K142" s="37"/>
      <c r="L142" s="52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pans="1:31" s="1" customFormat="1" ht="12" customHeight="1">
      <c r="B143" s="22"/>
      <c r="C143" s="30" t="s">
        <v>108</v>
      </c>
      <c r="D143" s="23"/>
      <c r="E143" s="23"/>
      <c r="F143" s="23"/>
      <c r="G143" s="23"/>
      <c r="H143" s="23"/>
      <c r="I143" s="23"/>
      <c r="J143" s="23"/>
      <c r="K143" s="23"/>
      <c r="L143" s="21"/>
    </row>
    <row r="144" spans="1:31" s="2" customFormat="1" ht="16.5" customHeight="1">
      <c r="A144" s="35"/>
      <c r="B144" s="36"/>
      <c r="C144" s="37"/>
      <c r="D144" s="37"/>
      <c r="E144" s="322" t="s">
        <v>109</v>
      </c>
      <c r="F144" s="324"/>
      <c r="G144" s="324"/>
      <c r="H144" s="324"/>
      <c r="I144" s="37"/>
      <c r="J144" s="37"/>
      <c r="K144" s="37"/>
      <c r="L144" s="52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  <row r="145" spans="1:65" s="2" customFormat="1" ht="12" customHeight="1">
      <c r="A145" s="35"/>
      <c r="B145" s="36"/>
      <c r="C145" s="30" t="s">
        <v>110</v>
      </c>
      <c r="D145" s="37"/>
      <c r="E145" s="37"/>
      <c r="F145" s="37"/>
      <c r="G145" s="37"/>
      <c r="H145" s="37"/>
      <c r="I145" s="37"/>
      <c r="J145" s="37"/>
      <c r="K145" s="37"/>
      <c r="L145" s="52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  <row r="146" spans="1:65" s="2" customFormat="1" ht="16.5" customHeight="1">
      <c r="A146" s="35"/>
      <c r="B146" s="36"/>
      <c r="C146" s="37"/>
      <c r="D146" s="37"/>
      <c r="E146" s="269" t="str">
        <f>E11</f>
        <v>D.1.1. - ASŘ</v>
      </c>
      <c r="F146" s="324"/>
      <c r="G146" s="324"/>
      <c r="H146" s="324"/>
      <c r="I146" s="37"/>
      <c r="J146" s="37"/>
      <c r="K146" s="37"/>
      <c r="L146" s="52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  <row r="147" spans="1:65" s="2" customFormat="1" ht="6.95" customHeight="1">
      <c r="A147" s="35"/>
      <c r="B147" s="36"/>
      <c r="C147" s="37"/>
      <c r="D147" s="37"/>
      <c r="E147" s="37"/>
      <c r="F147" s="37"/>
      <c r="G147" s="37"/>
      <c r="H147" s="37"/>
      <c r="I147" s="37"/>
      <c r="J147" s="37"/>
      <c r="K147" s="37"/>
      <c r="L147" s="52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  <row r="148" spans="1:65" s="2" customFormat="1" ht="12" customHeight="1">
      <c r="A148" s="35"/>
      <c r="B148" s="36"/>
      <c r="C148" s="30" t="s">
        <v>20</v>
      </c>
      <c r="D148" s="37"/>
      <c r="E148" s="37"/>
      <c r="F148" s="28" t="str">
        <f>F14</f>
        <v xml:space="preserve"> </v>
      </c>
      <c r="G148" s="37"/>
      <c r="H148" s="37"/>
      <c r="I148" s="30" t="s">
        <v>22</v>
      </c>
      <c r="J148" s="67" t="str">
        <f>IF(J14="","",J14)</f>
        <v>19. 2. 2022</v>
      </c>
      <c r="K148" s="37"/>
      <c r="L148" s="52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  <row r="149" spans="1:65" s="2" customFormat="1" ht="6.95" customHeight="1">
      <c r="A149" s="35"/>
      <c r="B149" s="36"/>
      <c r="C149" s="37"/>
      <c r="D149" s="37"/>
      <c r="E149" s="37"/>
      <c r="F149" s="37"/>
      <c r="G149" s="37"/>
      <c r="H149" s="37"/>
      <c r="I149" s="37"/>
      <c r="J149" s="37"/>
      <c r="K149" s="37"/>
      <c r="L149" s="52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  <row r="150" spans="1:65" s="2" customFormat="1" ht="15.2" customHeight="1">
      <c r="A150" s="35"/>
      <c r="B150" s="36"/>
      <c r="C150" s="30" t="s">
        <v>24</v>
      </c>
      <c r="D150" s="37"/>
      <c r="E150" s="37"/>
      <c r="F150" s="28" t="str">
        <f>E17</f>
        <v xml:space="preserve"> </v>
      </c>
      <c r="G150" s="37"/>
      <c r="H150" s="37"/>
      <c r="I150" s="30" t="s">
        <v>29</v>
      </c>
      <c r="J150" s="33" t="str">
        <f>E23</f>
        <v xml:space="preserve"> </v>
      </c>
      <c r="K150" s="37"/>
      <c r="L150" s="52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  <row r="151" spans="1:65" s="2" customFormat="1" ht="15.2" customHeight="1">
      <c r="A151" s="35"/>
      <c r="B151" s="36"/>
      <c r="C151" s="30" t="s">
        <v>27</v>
      </c>
      <c r="D151" s="37"/>
      <c r="E151" s="37"/>
      <c r="F151" s="28" t="str">
        <f>IF(E20="","",E20)</f>
        <v>Vyplň údaj</v>
      </c>
      <c r="G151" s="37"/>
      <c r="H151" s="37"/>
      <c r="I151" s="30" t="s">
        <v>31</v>
      </c>
      <c r="J151" s="33" t="str">
        <f>E26</f>
        <v xml:space="preserve"> </v>
      </c>
      <c r="K151" s="37"/>
      <c r="L151" s="52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  <row r="152" spans="1:65" s="2" customFormat="1" ht="10.35" customHeight="1">
      <c r="A152" s="35"/>
      <c r="B152" s="36"/>
      <c r="C152" s="37"/>
      <c r="D152" s="37"/>
      <c r="E152" s="37"/>
      <c r="F152" s="37"/>
      <c r="G152" s="37"/>
      <c r="H152" s="37"/>
      <c r="I152" s="37"/>
      <c r="J152" s="37"/>
      <c r="K152" s="37"/>
      <c r="L152" s="52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  <row r="153" spans="1:65" s="11" customFormat="1" ht="29.25" customHeight="1">
      <c r="A153" s="165"/>
      <c r="B153" s="166"/>
      <c r="C153" s="167" t="s">
        <v>152</v>
      </c>
      <c r="D153" s="168" t="s">
        <v>58</v>
      </c>
      <c r="E153" s="168" t="s">
        <v>54</v>
      </c>
      <c r="F153" s="168" t="s">
        <v>55</v>
      </c>
      <c r="G153" s="168" t="s">
        <v>153</v>
      </c>
      <c r="H153" s="168" t="s">
        <v>154</v>
      </c>
      <c r="I153" s="168" t="s">
        <v>155</v>
      </c>
      <c r="J153" s="169" t="s">
        <v>114</v>
      </c>
      <c r="K153" s="170" t="s">
        <v>156</v>
      </c>
      <c r="L153" s="171"/>
      <c r="M153" s="76" t="s">
        <v>1</v>
      </c>
      <c r="N153" s="77" t="s">
        <v>37</v>
      </c>
      <c r="O153" s="77" t="s">
        <v>157</v>
      </c>
      <c r="P153" s="77" t="s">
        <v>158</v>
      </c>
      <c r="Q153" s="77" t="s">
        <v>159</v>
      </c>
      <c r="R153" s="77" t="s">
        <v>160</v>
      </c>
      <c r="S153" s="77" t="s">
        <v>161</v>
      </c>
      <c r="T153" s="78" t="s">
        <v>162</v>
      </c>
      <c r="U153" s="165"/>
      <c r="V153" s="165"/>
      <c r="W153" s="165"/>
      <c r="X153" s="165"/>
      <c r="Y153" s="165"/>
      <c r="Z153" s="165"/>
      <c r="AA153" s="165"/>
      <c r="AB153" s="165"/>
      <c r="AC153" s="165"/>
      <c r="AD153" s="165"/>
      <c r="AE153" s="165"/>
    </row>
    <row r="154" spans="1:65" s="2" customFormat="1" ht="22.9" customHeight="1">
      <c r="A154" s="35"/>
      <c r="B154" s="36"/>
      <c r="C154" s="83" t="s">
        <v>163</v>
      </c>
      <c r="D154" s="37"/>
      <c r="E154" s="37"/>
      <c r="F154" s="37"/>
      <c r="G154" s="37"/>
      <c r="H154" s="37"/>
      <c r="I154" s="37"/>
      <c r="J154" s="172">
        <f>BK154</f>
        <v>0</v>
      </c>
      <c r="K154" s="37"/>
      <c r="L154" s="40"/>
      <c r="M154" s="79"/>
      <c r="N154" s="173"/>
      <c r="O154" s="80"/>
      <c r="P154" s="174">
        <f>P155+P494+P806+P810</f>
        <v>0</v>
      </c>
      <c r="Q154" s="80"/>
      <c r="R154" s="174">
        <f>R155+R494+R806+R810</f>
        <v>45.936262020000001</v>
      </c>
      <c r="S154" s="80"/>
      <c r="T154" s="175">
        <f>T155+T494+T806+T810</f>
        <v>22.452736000000005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72</v>
      </c>
      <c r="AU154" s="18" t="s">
        <v>116</v>
      </c>
      <c r="BK154" s="176">
        <f>BK155+BK494+BK806+BK810</f>
        <v>0</v>
      </c>
    </row>
    <row r="155" spans="1:65" s="12" customFormat="1" ht="25.9" customHeight="1">
      <c r="B155" s="177"/>
      <c r="C155" s="178"/>
      <c r="D155" s="179" t="s">
        <v>72</v>
      </c>
      <c r="E155" s="180" t="s">
        <v>164</v>
      </c>
      <c r="F155" s="180" t="s">
        <v>165</v>
      </c>
      <c r="G155" s="178"/>
      <c r="H155" s="178"/>
      <c r="I155" s="181"/>
      <c r="J155" s="182">
        <f>BK155</f>
        <v>0</v>
      </c>
      <c r="K155" s="178"/>
      <c r="L155" s="183"/>
      <c r="M155" s="184"/>
      <c r="N155" s="185"/>
      <c r="O155" s="185"/>
      <c r="P155" s="186">
        <f>P156+P194+P217+P222+P339+P481+P492</f>
        <v>0</v>
      </c>
      <c r="Q155" s="185"/>
      <c r="R155" s="186">
        <f>R156+R194+R217+R222+R339+R481+R492</f>
        <v>43.887221959999998</v>
      </c>
      <c r="S155" s="185"/>
      <c r="T155" s="187">
        <f>T156+T194+T217+T222+T339+T481+T492</f>
        <v>21.756786000000005</v>
      </c>
      <c r="AR155" s="188" t="s">
        <v>80</v>
      </c>
      <c r="AT155" s="189" t="s">
        <v>72</v>
      </c>
      <c r="AU155" s="189" t="s">
        <v>73</v>
      </c>
      <c r="AY155" s="188" t="s">
        <v>166</v>
      </c>
      <c r="BK155" s="190">
        <f>BK156+BK194+BK217+BK222+BK339+BK481+BK492</f>
        <v>0</v>
      </c>
    </row>
    <row r="156" spans="1:65" s="12" customFormat="1" ht="22.9" customHeight="1">
      <c r="B156" s="177"/>
      <c r="C156" s="178"/>
      <c r="D156" s="179" t="s">
        <v>72</v>
      </c>
      <c r="E156" s="191" t="s">
        <v>80</v>
      </c>
      <c r="F156" s="191" t="s">
        <v>167</v>
      </c>
      <c r="G156" s="178"/>
      <c r="H156" s="178"/>
      <c r="I156" s="181"/>
      <c r="J156" s="192">
        <f>BK156</f>
        <v>0</v>
      </c>
      <c r="K156" s="178"/>
      <c r="L156" s="183"/>
      <c r="M156" s="184"/>
      <c r="N156" s="185"/>
      <c r="O156" s="185"/>
      <c r="P156" s="186">
        <f>P157+P161+P168</f>
        <v>0</v>
      </c>
      <c r="Q156" s="185"/>
      <c r="R156" s="186">
        <f>R157+R161+R168</f>
        <v>24.5</v>
      </c>
      <c r="S156" s="185"/>
      <c r="T156" s="187">
        <f>T157+T161+T168</f>
        <v>0</v>
      </c>
      <c r="AR156" s="188" t="s">
        <v>80</v>
      </c>
      <c r="AT156" s="189" t="s">
        <v>72</v>
      </c>
      <c r="AU156" s="189" t="s">
        <v>80</v>
      </c>
      <c r="AY156" s="188" t="s">
        <v>166</v>
      </c>
      <c r="BK156" s="190">
        <f>BK157+BK161+BK168</f>
        <v>0</v>
      </c>
    </row>
    <row r="157" spans="1:65" s="12" customFormat="1" ht="20.85" customHeight="1">
      <c r="B157" s="177"/>
      <c r="C157" s="178"/>
      <c r="D157" s="179" t="s">
        <v>72</v>
      </c>
      <c r="E157" s="191" t="s">
        <v>168</v>
      </c>
      <c r="F157" s="191" t="s">
        <v>169</v>
      </c>
      <c r="G157" s="178"/>
      <c r="H157" s="178"/>
      <c r="I157" s="181"/>
      <c r="J157" s="192">
        <f>BK157</f>
        <v>0</v>
      </c>
      <c r="K157" s="178"/>
      <c r="L157" s="183"/>
      <c r="M157" s="184"/>
      <c r="N157" s="185"/>
      <c r="O157" s="185"/>
      <c r="P157" s="186">
        <f>SUM(P158:P160)</f>
        <v>0</v>
      </c>
      <c r="Q157" s="185"/>
      <c r="R157" s="186">
        <f>SUM(R158:R160)</f>
        <v>0</v>
      </c>
      <c r="S157" s="185"/>
      <c r="T157" s="187">
        <f>SUM(T158:T160)</f>
        <v>0</v>
      </c>
      <c r="AR157" s="188" t="s">
        <v>80</v>
      </c>
      <c r="AT157" s="189" t="s">
        <v>72</v>
      </c>
      <c r="AU157" s="189" t="s">
        <v>82</v>
      </c>
      <c r="AY157" s="188" t="s">
        <v>166</v>
      </c>
      <c r="BK157" s="190">
        <f>SUM(BK158:BK160)</f>
        <v>0</v>
      </c>
    </row>
    <row r="158" spans="1:65" s="2" customFormat="1" ht="24.2" customHeight="1">
      <c r="A158" s="35"/>
      <c r="B158" s="36"/>
      <c r="C158" s="193" t="s">
        <v>80</v>
      </c>
      <c r="D158" s="193" t="s">
        <v>170</v>
      </c>
      <c r="E158" s="194" t="s">
        <v>171</v>
      </c>
      <c r="F158" s="195" t="s">
        <v>172</v>
      </c>
      <c r="G158" s="196" t="s">
        <v>173</v>
      </c>
      <c r="H158" s="197">
        <v>19</v>
      </c>
      <c r="I158" s="198"/>
      <c r="J158" s="199">
        <f>ROUND(I158*H158,2)</f>
        <v>0</v>
      </c>
      <c r="K158" s="200"/>
      <c r="L158" s="40"/>
      <c r="M158" s="201" t="s">
        <v>1</v>
      </c>
      <c r="N158" s="202" t="s">
        <v>38</v>
      </c>
      <c r="O158" s="72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5" t="s">
        <v>174</v>
      </c>
      <c r="AT158" s="205" t="s">
        <v>170</v>
      </c>
      <c r="AU158" s="205" t="s">
        <v>99</v>
      </c>
      <c r="AY158" s="18" t="s">
        <v>166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8" t="s">
        <v>80</v>
      </c>
      <c r="BK158" s="206">
        <f>ROUND(I158*H158,2)</f>
        <v>0</v>
      </c>
      <c r="BL158" s="18" t="s">
        <v>174</v>
      </c>
      <c r="BM158" s="205" t="s">
        <v>175</v>
      </c>
    </row>
    <row r="159" spans="1:65" s="13" customFormat="1" ht="11.25">
      <c r="B159" s="207"/>
      <c r="C159" s="208"/>
      <c r="D159" s="209" t="s">
        <v>176</v>
      </c>
      <c r="E159" s="210" t="s">
        <v>1</v>
      </c>
      <c r="F159" s="211" t="s">
        <v>177</v>
      </c>
      <c r="G159" s="208"/>
      <c r="H159" s="212">
        <v>19</v>
      </c>
      <c r="I159" s="213"/>
      <c r="J159" s="208"/>
      <c r="K159" s="208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176</v>
      </c>
      <c r="AU159" s="218" t="s">
        <v>99</v>
      </c>
      <c r="AV159" s="13" t="s">
        <v>82</v>
      </c>
      <c r="AW159" s="13" t="s">
        <v>30</v>
      </c>
      <c r="AX159" s="13" t="s">
        <v>73</v>
      </c>
      <c r="AY159" s="218" t="s">
        <v>166</v>
      </c>
    </row>
    <row r="160" spans="1:65" s="14" customFormat="1" ht="11.25">
      <c r="B160" s="219"/>
      <c r="C160" s="220"/>
      <c r="D160" s="209" t="s">
        <v>176</v>
      </c>
      <c r="E160" s="221" t="s">
        <v>1</v>
      </c>
      <c r="F160" s="222" t="s">
        <v>178</v>
      </c>
      <c r="G160" s="220"/>
      <c r="H160" s="223">
        <v>19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176</v>
      </c>
      <c r="AU160" s="229" t="s">
        <v>99</v>
      </c>
      <c r="AV160" s="14" t="s">
        <v>99</v>
      </c>
      <c r="AW160" s="14" t="s">
        <v>30</v>
      </c>
      <c r="AX160" s="14" t="s">
        <v>80</v>
      </c>
      <c r="AY160" s="229" t="s">
        <v>166</v>
      </c>
    </row>
    <row r="161" spans="1:65" s="12" customFormat="1" ht="20.85" customHeight="1">
      <c r="B161" s="177"/>
      <c r="C161" s="178"/>
      <c r="D161" s="179" t="s">
        <v>72</v>
      </c>
      <c r="E161" s="191" t="s">
        <v>179</v>
      </c>
      <c r="F161" s="191" t="s">
        <v>180</v>
      </c>
      <c r="G161" s="178"/>
      <c r="H161" s="178"/>
      <c r="I161" s="181"/>
      <c r="J161" s="192">
        <f>BK161</f>
        <v>0</v>
      </c>
      <c r="K161" s="178"/>
      <c r="L161" s="183"/>
      <c r="M161" s="184"/>
      <c r="N161" s="185"/>
      <c r="O161" s="185"/>
      <c r="P161" s="186">
        <f>SUM(P162:P167)</f>
        <v>0</v>
      </c>
      <c r="Q161" s="185"/>
      <c r="R161" s="186">
        <f>SUM(R162:R167)</f>
        <v>0</v>
      </c>
      <c r="S161" s="185"/>
      <c r="T161" s="187">
        <f>SUM(T162:T167)</f>
        <v>0</v>
      </c>
      <c r="AR161" s="188" t="s">
        <v>80</v>
      </c>
      <c r="AT161" s="189" t="s">
        <v>72</v>
      </c>
      <c r="AU161" s="189" t="s">
        <v>82</v>
      </c>
      <c r="AY161" s="188" t="s">
        <v>166</v>
      </c>
      <c r="BK161" s="190">
        <f>SUM(BK162:BK167)</f>
        <v>0</v>
      </c>
    </row>
    <row r="162" spans="1:65" s="2" customFormat="1" ht="33" customHeight="1">
      <c r="A162" s="35"/>
      <c r="B162" s="36"/>
      <c r="C162" s="193" t="s">
        <v>82</v>
      </c>
      <c r="D162" s="193" t="s">
        <v>170</v>
      </c>
      <c r="E162" s="194" t="s">
        <v>181</v>
      </c>
      <c r="F162" s="195" t="s">
        <v>182</v>
      </c>
      <c r="G162" s="196" t="s">
        <v>173</v>
      </c>
      <c r="H162" s="197">
        <v>19</v>
      </c>
      <c r="I162" s="198"/>
      <c r="J162" s="199">
        <f>ROUND(I162*H162,2)</f>
        <v>0</v>
      </c>
      <c r="K162" s="200"/>
      <c r="L162" s="40"/>
      <c r="M162" s="201" t="s">
        <v>1</v>
      </c>
      <c r="N162" s="202" t="s">
        <v>38</v>
      </c>
      <c r="O162" s="72"/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5" t="s">
        <v>174</v>
      </c>
      <c r="AT162" s="205" t="s">
        <v>170</v>
      </c>
      <c r="AU162" s="205" t="s">
        <v>99</v>
      </c>
      <c r="AY162" s="18" t="s">
        <v>166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8" t="s">
        <v>80</v>
      </c>
      <c r="BK162" s="206">
        <f>ROUND(I162*H162,2)</f>
        <v>0</v>
      </c>
      <c r="BL162" s="18" t="s">
        <v>174</v>
      </c>
      <c r="BM162" s="205" t="s">
        <v>183</v>
      </c>
    </row>
    <row r="163" spans="1:65" s="13" customFormat="1" ht="11.25">
      <c r="B163" s="207"/>
      <c r="C163" s="208"/>
      <c r="D163" s="209" t="s">
        <v>176</v>
      </c>
      <c r="E163" s="210" t="s">
        <v>1</v>
      </c>
      <c r="F163" s="211" t="s">
        <v>184</v>
      </c>
      <c r="G163" s="208"/>
      <c r="H163" s="212">
        <v>19</v>
      </c>
      <c r="I163" s="213"/>
      <c r="J163" s="208"/>
      <c r="K163" s="208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176</v>
      </c>
      <c r="AU163" s="218" t="s">
        <v>99</v>
      </c>
      <c r="AV163" s="13" t="s">
        <v>82</v>
      </c>
      <c r="AW163" s="13" t="s">
        <v>30</v>
      </c>
      <c r="AX163" s="13" t="s">
        <v>73</v>
      </c>
      <c r="AY163" s="218" t="s">
        <v>166</v>
      </c>
    </row>
    <row r="164" spans="1:65" s="14" customFormat="1" ht="11.25">
      <c r="B164" s="219"/>
      <c r="C164" s="220"/>
      <c r="D164" s="209" t="s">
        <v>176</v>
      </c>
      <c r="E164" s="221" t="s">
        <v>1</v>
      </c>
      <c r="F164" s="222" t="s">
        <v>178</v>
      </c>
      <c r="G164" s="220"/>
      <c r="H164" s="223">
        <v>19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176</v>
      </c>
      <c r="AU164" s="229" t="s">
        <v>99</v>
      </c>
      <c r="AV164" s="14" t="s">
        <v>99</v>
      </c>
      <c r="AW164" s="14" t="s">
        <v>30</v>
      </c>
      <c r="AX164" s="14" t="s">
        <v>80</v>
      </c>
      <c r="AY164" s="229" t="s">
        <v>166</v>
      </c>
    </row>
    <row r="165" spans="1:65" s="2" customFormat="1" ht="37.9" customHeight="1">
      <c r="A165" s="35"/>
      <c r="B165" s="36"/>
      <c r="C165" s="193" t="s">
        <v>99</v>
      </c>
      <c r="D165" s="193" t="s">
        <v>170</v>
      </c>
      <c r="E165" s="194" t="s">
        <v>185</v>
      </c>
      <c r="F165" s="195" t="s">
        <v>186</v>
      </c>
      <c r="G165" s="196" t="s">
        <v>173</v>
      </c>
      <c r="H165" s="197">
        <v>95</v>
      </c>
      <c r="I165" s="198"/>
      <c r="J165" s="199">
        <f>ROUND(I165*H165,2)</f>
        <v>0</v>
      </c>
      <c r="K165" s="200"/>
      <c r="L165" s="40"/>
      <c r="M165" s="201" t="s">
        <v>1</v>
      </c>
      <c r="N165" s="202" t="s">
        <v>38</v>
      </c>
      <c r="O165" s="72"/>
      <c r="P165" s="203">
        <f>O165*H165</f>
        <v>0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5" t="s">
        <v>174</v>
      </c>
      <c r="AT165" s="205" t="s">
        <v>170</v>
      </c>
      <c r="AU165" s="205" t="s">
        <v>99</v>
      </c>
      <c r="AY165" s="18" t="s">
        <v>166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8" t="s">
        <v>80</v>
      </c>
      <c r="BK165" s="206">
        <f>ROUND(I165*H165,2)</f>
        <v>0</v>
      </c>
      <c r="BL165" s="18" t="s">
        <v>174</v>
      </c>
      <c r="BM165" s="205" t="s">
        <v>187</v>
      </c>
    </row>
    <row r="166" spans="1:65" s="13" customFormat="1" ht="11.25">
      <c r="B166" s="207"/>
      <c r="C166" s="208"/>
      <c r="D166" s="209" t="s">
        <v>176</v>
      </c>
      <c r="E166" s="210" t="s">
        <v>1</v>
      </c>
      <c r="F166" s="211" t="s">
        <v>188</v>
      </c>
      <c r="G166" s="208"/>
      <c r="H166" s="212">
        <v>95</v>
      </c>
      <c r="I166" s="213"/>
      <c r="J166" s="208"/>
      <c r="K166" s="208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176</v>
      </c>
      <c r="AU166" s="218" t="s">
        <v>99</v>
      </c>
      <c r="AV166" s="13" t="s">
        <v>82</v>
      </c>
      <c r="AW166" s="13" t="s">
        <v>30</v>
      </c>
      <c r="AX166" s="13" t="s">
        <v>73</v>
      </c>
      <c r="AY166" s="218" t="s">
        <v>166</v>
      </c>
    </row>
    <row r="167" spans="1:65" s="14" customFormat="1" ht="11.25">
      <c r="B167" s="219"/>
      <c r="C167" s="220"/>
      <c r="D167" s="209" t="s">
        <v>176</v>
      </c>
      <c r="E167" s="221" t="s">
        <v>1</v>
      </c>
      <c r="F167" s="222" t="s">
        <v>178</v>
      </c>
      <c r="G167" s="220"/>
      <c r="H167" s="223">
        <v>95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176</v>
      </c>
      <c r="AU167" s="229" t="s">
        <v>99</v>
      </c>
      <c r="AV167" s="14" t="s">
        <v>99</v>
      </c>
      <c r="AW167" s="14" t="s">
        <v>30</v>
      </c>
      <c r="AX167" s="14" t="s">
        <v>80</v>
      </c>
      <c r="AY167" s="229" t="s">
        <v>166</v>
      </c>
    </row>
    <row r="168" spans="1:65" s="12" customFormat="1" ht="20.85" customHeight="1">
      <c r="B168" s="177"/>
      <c r="C168" s="178"/>
      <c r="D168" s="179" t="s">
        <v>72</v>
      </c>
      <c r="E168" s="191" t="s">
        <v>189</v>
      </c>
      <c r="F168" s="191" t="s">
        <v>190</v>
      </c>
      <c r="G168" s="178"/>
      <c r="H168" s="178"/>
      <c r="I168" s="181"/>
      <c r="J168" s="192">
        <f>BK168</f>
        <v>0</v>
      </c>
      <c r="K168" s="178"/>
      <c r="L168" s="183"/>
      <c r="M168" s="184"/>
      <c r="N168" s="185"/>
      <c r="O168" s="185"/>
      <c r="P168" s="186">
        <f>SUM(P169:P193)</f>
        <v>0</v>
      </c>
      <c r="Q168" s="185"/>
      <c r="R168" s="186">
        <f>SUM(R169:R193)</f>
        <v>24.5</v>
      </c>
      <c r="S168" s="185"/>
      <c r="T168" s="187">
        <f>SUM(T169:T193)</f>
        <v>0</v>
      </c>
      <c r="AR168" s="188" t="s">
        <v>80</v>
      </c>
      <c r="AT168" s="189" t="s">
        <v>72</v>
      </c>
      <c r="AU168" s="189" t="s">
        <v>82</v>
      </c>
      <c r="AY168" s="188" t="s">
        <v>166</v>
      </c>
      <c r="BK168" s="190">
        <f>SUM(BK169:BK193)</f>
        <v>0</v>
      </c>
    </row>
    <row r="169" spans="1:65" s="2" customFormat="1" ht="24.2" customHeight="1">
      <c r="A169" s="35"/>
      <c r="B169" s="36"/>
      <c r="C169" s="193" t="s">
        <v>174</v>
      </c>
      <c r="D169" s="193" t="s">
        <v>170</v>
      </c>
      <c r="E169" s="194" t="s">
        <v>191</v>
      </c>
      <c r="F169" s="195" t="s">
        <v>192</v>
      </c>
      <c r="G169" s="196" t="s">
        <v>193</v>
      </c>
      <c r="H169" s="197">
        <v>34.200000000000003</v>
      </c>
      <c r="I169" s="198"/>
      <c r="J169" s="199">
        <f>ROUND(I169*H169,2)</f>
        <v>0</v>
      </c>
      <c r="K169" s="200"/>
      <c r="L169" s="40"/>
      <c r="M169" s="201" t="s">
        <v>1</v>
      </c>
      <c r="N169" s="202" t="s">
        <v>38</v>
      </c>
      <c r="O169" s="72"/>
      <c r="P169" s="203">
        <f>O169*H169</f>
        <v>0</v>
      </c>
      <c r="Q169" s="203">
        <v>0</v>
      </c>
      <c r="R169" s="203">
        <f>Q169*H169</f>
        <v>0</v>
      </c>
      <c r="S169" s="203">
        <v>0</v>
      </c>
      <c r="T169" s="20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5" t="s">
        <v>174</v>
      </c>
      <c r="AT169" s="205" t="s">
        <v>170</v>
      </c>
      <c r="AU169" s="205" t="s">
        <v>99</v>
      </c>
      <c r="AY169" s="18" t="s">
        <v>166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18" t="s">
        <v>80</v>
      </c>
      <c r="BK169" s="206">
        <f>ROUND(I169*H169,2)</f>
        <v>0</v>
      </c>
      <c r="BL169" s="18" t="s">
        <v>174</v>
      </c>
      <c r="BM169" s="205" t="s">
        <v>194</v>
      </c>
    </row>
    <row r="170" spans="1:65" s="13" customFormat="1" ht="11.25">
      <c r="B170" s="207"/>
      <c r="C170" s="208"/>
      <c r="D170" s="209" t="s">
        <v>176</v>
      </c>
      <c r="E170" s="210" t="s">
        <v>1</v>
      </c>
      <c r="F170" s="211" t="s">
        <v>184</v>
      </c>
      <c r="G170" s="208"/>
      <c r="H170" s="212">
        <v>19</v>
      </c>
      <c r="I170" s="213"/>
      <c r="J170" s="208"/>
      <c r="K170" s="208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176</v>
      </c>
      <c r="AU170" s="218" t="s">
        <v>99</v>
      </c>
      <c r="AV170" s="13" t="s">
        <v>82</v>
      </c>
      <c r="AW170" s="13" t="s">
        <v>30</v>
      </c>
      <c r="AX170" s="13" t="s">
        <v>73</v>
      </c>
      <c r="AY170" s="218" t="s">
        <v>166</v>
      </c>
    </row>
    <row r="171" spans="1:65" s="14" customFormat="1" ht="11.25">
      <c r="B171" s="219"/>
      <c r="C171" s="220"/>
      <c r="D171" s="209" t="s">
        <v>176</v>
      </c>
      <c r="E171" s="221" t="s">
        <v>1</v>
      </c>
      <c r="F171" s="222" t="s">
        <v>178</v>
      </c>
      <c r="G171" s="220"/>
      <c r="H171" s="223">
        <v>19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176</v>
      </c>
      <c r="AU171" s="229" t="s">
        <v>99</v>
      </c>
      <c r="AV171" s="14" t="s">
        <v>99</v>
      </c>
      <c r="AW171" s="14" t="s">
        <v>30</v>
      </c>
      <c r="AX171" s="14" t="s">
        <v>73</v>
      </c>
      <c r="AY171" s="229" t="s">
        <v>166</v>
      </c>
    </row>
    <row r="172" spans="1:65" s="13" customFormat="1" ht="11.25">
      <c r="B172" s="207"/>
      <c r="C172" s="208"/>
      <c r="D172" s="209" t="s">
        <v>176</v>
      </c>
      <c r="E172" s="210" t="s">
        <v>1</v>
      </c>
      <c r="F172" s="211" t="s">
        <v>195</v>
      </c>
      <c r="G172" s="208"/>
      <c r="H172" s="212">
        <v>34.200000000000003</v>
      </c>
      <c r="I172" s="213"/>
      <c r="J172" s="208"/>
      <c r="K172" s="208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176</v>
      </c>
      <c r="AU172" s="218" t="s">
        <v>99</v>
      </c>
      <c r="AV172" s="13" t="s">
        <v>82</v>
      </c>
      <c r="AW172" s="13" t="s">
        <v>30</v>
      </c>
      <c r="AX172" s="13" t="s">
        <v>80</v>
      </c>
      <c r="AY172" s="218" t="s">
        <v>166</v>
      </c>
    </row>
    <row r="173" spans="1:65" s="2" customFormat="1" ht="16.5" customHeight="1">
      <c r="A173" s="35"/>
      <c r="B173" s="36"/>
      <c r="C173" s="193" t="s">
        <v>196</v>
      </c>
      <c r="D173" s="193" t="s">
        <v>170</v>
      </c>
      <c r="E173" s="194" t="s">
        <v>197</v>
      </c>
      <c r="F173" s="195" t="s">
        <v>198</v>
      </c>
      <c r="G173" s="196" t="s">
        <v>173</v>
      </c>
      <c r="H173" s="197">
        <v>19</v>
      </c>
      <c r="I173" s="198"/>
      <c r="J173" s="199">
        <f>ROUND(I173*H173,2)</f>
        <v>0</v>
      </c>
      <c r="K173" s="200"/>
      <c r="L173" s="40"/>
      <c r="M173" s="201" t="s">
        <v>1</v>
      </c>
      <c r="N173" s="202" t="s">
        <v>38</v>
      </c>
      <c r="O173" s="72"/>
      <c r="P173" s="203">
        <f>O173*H173</f>
        <v>0</v>
      </c>
      <c r="Q173" s="203">
        <v>0</v>
      </c>
      <c r="R173" s="203">
        <f>Q173*H173</f>
        <v>0</v>
      </c>
      <c r="S173" s="203">
        <v>0</v>
      </c>
      <c r="T173" s="20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5" t="s">
        <v>174</v>
      </c>
      <c r="AT173" s="205" t="s">
        <v>170</v>
      </c>
      <c r="AU173" s="205" t="s">
        <v>99</v>
      </c>
      <c r="AY173" s="18" t="s">
        <v>166</v>
      </c>
      <c r="BE173" s="206">
        <f>IF(N173="základní",J173,0)</f>
        <v>0</v>
      </c>
      <c r="BF173" s="206">
        <f>IF(N173="snížená",J173,0)</f>
        <v>0</v>
      </c>
      <c r="BG173" s="206">
        <f>IF(N173="zákl. přenesená",J173,0)</f>
        <v>0</v>
      </c>
      <c r="BH173" s="206">
        <f>IF(N173="sníž. přenesená",J173,0)</f>
        <v>0</v>
      </c>
      <c r="BI173" s="206">
        <f>IF(N173="nulová",J173,0)</f>
        <v>0</v>
      </c>
      <c r="BJ173" s="18" t="s">
        <v>80</v>
      </c>
      <c r="BK173" s="206">
        <f>ROUND(I173*H173,2)</f>
        <v>0</v>
      </c>
      <c r="BL173" s="18" t="s">
        <v>174</v>
      </c>
      <c r="BM173" s="205" t="s">
        <v>199</v>
      </c>
    </row>
    <row r="174" spans="1:65" s="13" customFormat="1" ht="11.25">
      <c r="B174" s="207"/>
      <c r="C174" s="208"/>
      <c r="D174" s="209" t="s">
        <v>176</v>
      </c>
      <c r="E174" s="210" t="s">
        <v>1</v>
      </c>
      <c r="F174" s="211" t="s">
        <v>184</v>
      </c>
      <c r="G174" s="208"/>
      <c r="H174" s="212">
        <v>19</v>
      </c>
      <c r="I174" s="213"/>
      <c r="J174" s="208"/>
      <c r="K174" s="208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176</v>
      </c>
      <c r="AU174" s="218" t="s">
        <v>99</v>
      </c>
      <c r="AV174" s="13" t="s">
        <v>82</v>
      </c>
      <c r="AW174" s="13" t="s">
        <v>30</v>
      </c>
      <c r="AX174" s="13" t="s">
        <v>80</v>
      </c>
      <c r="AY174" s="218" t="s">
        <v>166</v>
      </c>
    </row>
    <row r="175" spans="1:65" s="2" customFormat="1" ht="24.2" customHeight="1">
      <c r="A175" s="35"/>
      <c r="B175" s="36"/>
      <c r="C175" s="193" t="s">
        <v>200</v>
      </c>
      <c r="D175" s="193" t="s">
        <v>170</v>
      </c>
      <c r="E175" s="194" t="s">
        <v>201</v>
      </c>
      <c r="F175" s="195" t="s">
        <v>202</v>
      </c>
      <c r="G175" s="196" t="s">
        <v>173</v>
      </c>
      <c r="H175" s="197">
        <v>7</v>
      </c>
      <c r="I175" s="198"/>
      <c r="J175" s="199">
        <f>ROUND(I175*H175,2)</f>
        <v>0</v>
      </c>
      <c r="K175" s="200"/>
      <c r="L175" s="40"/>
      <c r="M175" s="201" t="s">
        <v>1</v>
      </c>
      <c r="N175" s="202" t="s">
        <v>38</v>
      </c>
      <c r="O175" s="72"/>
      <c r="P175" s="203">
        <f>O175*H175</f>
        <v>0</v>
      </c>
      <c r="Q175" s="203">
        <v>0</v>
      </c>
      <c r="R175" s="203">
        <f>Q175*H175</f>
        <v>0</v>
      </c>
      <c r="S175" s="203">
        <v>0</v>
      </c>
      <c r="T175" s="20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5" t="s">
        <v>174</v>
      </c>
      <c r="AT175" s="205" t="s">
        <v>170</v>
      </c>
      <c r="AU175" s="205" t="s">
        <v>99</v>
      </c>
      <c r="AY175" s="18" t="s">
        <v>166</v>
      </c>
      <c r="BE175" s="206">
        <f>IF(N175="základní",J175,0)</f>
        <v>0</v>
      </c>
      <c r="BF175" s="206">
        <f>IF(N175="snížená",J175,0)</f>
        <v>0</v>
      </c>
      <c r="BG175" s="206">
        <f>IF(N175="zákl. přenesená",J175,0)</f>
        <v>0</v>
      </c>
      <c r="BH175" s="206">
        <f>IF(N175="sníž. přenesená",J175,0)</f>
        <v>0</v>
      </c>
      <c r="BI175" s="206">
        <f>IF(N175="nulová",J175,0)</f>
        <v>0</v>
      </c>
      <c r="BJ175" s="18" t="s">
        <v>80</v>
      </c>
      <c r="BK175" s="206">
        <f>ROUND(I175*H175,2)</f>
        <v>0</v>
      </c>
      <c r="BL175" s="18" t="s">
        <v>174</v>
      </c>
      <c r="BM175" s="205" t="s">
        <v>203</v>
      </c>
    </row>
    <row r="176" spans="1:65" s="13" customFormat="1" ht="11.25">
      <c r="B176" s="207"/>
      <c r="C176" s="208"/>
      <c r="D176" s="209" t="s">
        <v>176</v>
      </c>
      <c r="E176" s="210" t="s">
        <v>1</v>
      </c>
      <c r="F176" s="211" t="s">
        <v>204</v>
      </c>
      <c r="G176" s="208"/>
      <c r="H176" s="212">
        <v>5</v>
      </c>
      <c r="I176" s="213"/>
      <c r="J176" s="208"/>
      <c r="K176" s="208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176</v>
      </c>
      <c r="AU176" s="218" t="s">
        <v>99</v>
      </c>
      <c r="AV176" s="13" t="s">
        <v>82</v>
      </c>
      <c r="AW176" s="13" t="s">
        <v>30</v>
      </c>
      <c r="AX176" s="13" t="s">
        <v>73</v>
      </c>
      <c r="AY176" s="218" t="s">
        <v>166</v>
      </c>
    </row>
    <row r="177" spans="1:65" s="14" customFormat="1" ht="11.25">
      <c r="B177" s="219"/>
      <c r="C177" s="220"/>
      <c r="D177" s="209" t="s">
        <v>176</v>
      </c>
      <c r="E177" s="221" t="s">
        <v>1</v>
      </c>
      <c r="F177" s="222" t="s">
        <v>178</v>
      </c>
      <c r="G177" s="220"/>
      <c r="H177" s="223">
        <v>5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176</v>
      </c>
      <c r="AU177" s="229" t="s">
        <v>99</v>
      </c>
      <c r="AV177" s="14" t="s">
        <v>99</v>
      </c>
      <c r="AW177" s="14" t="s">
        <v>30</v>
      </c>
      <c r="AX177" s="14" t="s">
        <v>73</v>
      </c>
      <c r="AY177" s="229" t="s">
        <v>166</v>
      </c>
    </row>
    <row r="178" spans="1:65" s="13" customFormat="1" ht="11.25">
      <c r="B178" s="207"/>
      <c r="C178" s="208"/>
      <c r="D178" s="209" t="s">
        <v>176</v>
      </c>
      <c r="E178" s="210" t="s">
        <v>1</v>
      </c>
      <c r="F178" s="211" t="s">
        <v>205</v>
      </c>
      <c r="G178" s="208"/>
      <c r="H178" s="212">
        <v>2</v>
      </c>
      <c r="I178" s="213"/>
      <c r="J178" s="208"/>
      <c r="K178" s="208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176</v>
      </c>
      <c r="AU178" s="218" t="s">
        <v>99</v>
      </c>
      <c r="AV178" s="13" t="s">
        <v>82</v>
      </c>
      <c r="AW178" s="13" t="s">
        <v>30</v>
      </c>
      <c r="AX178" s="13" t="s">
        <v>73</v>
      </c>
      <c r="AY178" s="218" t="s">
        <v>166</v>
      </c>
    </row>
    <row r="179" spans="1:65" s="14" customFormat="1" ht="11.25">
      <c r="B179" s="219"/>
      <c r="C179" s="220"/>
      <c r="D179" s="209" t="s">
        <v>176</v>
      </c>
      <c r="E179" s="221" t="s">
        <v>1</v>
      </c>
      <c r="F179" s="222" t="s">
        <v>178</v>
      </c>
      <c r="G179" s="220"/>
      <c r="H179" s="223">
        <v>2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176</v>
      </c>
      <c r="AU179" s="229" t="s">
        <v>99</v>
      </c>
      <c r="AV179" s="14" t="s">
        <v>99</v>
      </c>
      <c r="AW179" s="14" t="s">
        <v>30</v>
      </c>
      <c r="AX179" s="14" t="s">
        <v>73</v>
      </c>
      <c r="AY179" s="229" t="s">
        <v>166</v>
      </c>
    </row>
    <row r="180" spans="1:65" s="15" customFormat="1" ht="11.25">
      <c r="B180" s="230"/>
      <c r="C180" s="231"/>
      <c r="D180" s="209" t="s">
        <v>176</v>
      </c>
      <c r="E180" s="232" t="s">
        <v>1</v>
      </c>
      <c r="F180" s="233" t="s">
        <v>206</v>
      </c>
      <c r="G180" s="231"/>
      <c r="H180" s="234">
        <v>7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AT180" s="240" t="s">
        <v>176</v>
      </c>
      <c r="AU180" s="240" t="s">
        <v>99</v>
      </c>
      <c r="AV180" s="15" t="s">
        <v>174</v>
      </c>
      <c r="AW180" s="15" t="s">
        <v>30</v>
      </c>
      <c r="AX180" s="15" t="s">
        <v>80</v>
      </c>
      <c r="AY180" s="240" t="s">
        <v>166</v>
      </c>
    </row>
    <row r="181" spans="1:65" s="2" customFormat="1" ht="16.5" customHeight="1">
      <c r="A181" s="35"/>
      <c r="B181" s="36"/>
      <c r="C181" s="241" t="s">
        <v>207</v>
      </c>
      <c r="D181" s="241" t="s">
        <v>208</v>
      </c>
      <c r="E181" s="242" t="s">
        <v>209</v>
      </c>
      <c r="F181" s="243" t="s">
        <v>210</v>
      </c>
      <c r="G181" s="244" t="s">
        <v>193</v>
      </c>
      <c r="H181" s="245">
        <v>5.5</v>
      </c>
      <c r="I181" s="246"/>
      <c r="J181" s="247">
        <f>ROUND(I181*H181,2)</f>
        <v>0</v>
      </c>
      <c r="K181" s="248"/>
      <c r="L181" s="249"/>
      <c r="M181" s="250" t="s">
        <v>1</v>
      </c>
      <c r="N181" s="251" t="s">
        <v>38</v>
      </c>
      <c r="O181" s="72"/>
      <c r="P181" s="203">
        <f>O181*H181</f>
        <v>0</v>
      </c>
      <c r="Q181" s="203">
        <v>1</v>
      </c>
      <c r="R181" s="203">
        <f>Q181*H181</f>
        <v>5.5</v>
      </c>
      <c r="S181" s="203">
        <v>0</v>
      </c>
      <c r="T181" s="20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5" t="s">
        <v>211</v>
      </c>
      <c r="AT181" s="205" t="s">
        <v>208</v>
      </c>
      <c r="AU181" s="205" t="s">
        <v>99</v>
      </c>
      <c r="AY181" s="18" t="s">
        <v>166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8" t="s">
        <v>80</v>
      </c>
      <c r="BK181" s="206">
        <f>ROUND(I181*H181,2)</f>
        <v>0</v>
      </c>
      <c r="BL181" s="18" t="s">
        <v>174</v>
      </c>
      <c r="BM181" s="205" t="s">
        <v>212</v>
      </c>
    </row>
    <row r="182" spans="1:65" s="13" customFormat="1" ht="11.25">
      <c r="B182" s="207"/>
      <c r="C182" s="208"/>
      <c r="D182" s="209" t="s">
        <v>176</v>
      </c>
      <c r="E182" s="210" t="s">
        <v>1</v>
      </c>
      <c r="F182" s="211" t="s">
        <v>196</v>
      </c>
      <c r="G182" s="208"/>
      <c r="H182" s="212">
        <v>5</v>
      </c>
      <c r="I182" s="213"/>
      <c r="J182" s="208"/>
      <c r="K182" s="208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176</v>
      </c>
      <c r="AU182" s="218" t="s">
        <v>99</v>
      </c>
      <c r="AV182" s="13" t="s">
        <v>82</v>
      </c>
      <c r="AW182" s="13" t="s">
        <v>30</v>
      </c>
      <c r="AX182" s="13" t="s">
        <v>73</v>
      </c>
      <c r="AY182" s="218" t="s">
        <v>166</v>
      </c>
    </row>
    <row r="183" spans="1:65" s="13" customFormat="1" ht="11.25">
      <c r="B183" s="207"/>
      <c r="C183" s="208"/>
      <c r="D183" s="209" t="s">
        <v>176</v>
      </c>
      <c r="E183" s="210" t="s">
        <v>1</v>
      </c>
      <c r="F183" s="211" t="s">
        <v>213</v>
      </c>
      <c r="G183" s="208"/>
      <c r="H183" s="212">
        <v>5.5</v>
      </c>
      <c r="I183" s="213"/>
      <c r="J183" s="208"/>
      <c r="K183" s="208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176</v>
      </c>
      <c r="AU183" s="218" t="s">
        <v>99</v>
      </c>
      <c r="AV183" s="13" t="s">
        <v>82</v>
      </c>
      <c r="AW183" s="13" t="s">
        <v>30</v>
      </c>
      <c r="AX183" s="13" t="s">
        <v>80</v>
      </c>
      <c r="AY183" s="218" t="s">
        <v>166</v>
      </c>
    </row>
    <row r="184" spans="1:65" s="2" customFormat="1" ht="16.5" customHeight="1">
      <c r="A184" s="35"/>
      <c r="B184" s="36"/>
      <c r="C184" s="241" t="s">
        <v>211</v>
      </c>
      <c r="D184" s="241" t="s">
        <v>208</v>
      </c>
      <c r="E184" s="242" t="s">
        <v>214</v>
      </c>
      <c r="F184" s="243" t="s">
        <v>215</v>
      </c>
      <c r="G184" s="244" t="s">
        <v>193</v>
      </c>
      <c r="H184" s="245">
        <v>3.8</v>
      </c>
      <c r="I184" s="246"/>
      <c r="J184" s="247">
        <f>ROUND(I184*H184,2)</f>
        <v>0</v>
      </c>
      <c r="K184" s="248"/>
      <c r="L184" s="249"/>
      <c r="M184" s="250" t="s">
        <v>1</v>
      </c>
      <c r="N184" s="251" t="s">
        <v>38</v>
      </c>
      <c r="O184" s="72"/>
      <c r="P184" s="203">
        <f>O184*H184</f>
        <v>0</v>
      </c>
      <c r="Q184" s="203">
        <v>1</v>
      </c>
      <c r="R184" s="203">
        <f>Q184*H184</f>
        <v>3.8</v>
      </c>
      <c r="S184" s="203">
        <v>0</v>
      </c>
      <c r="T184" s="20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5" t="s">
        <v>211</v>
      </c>
      <c r="AT184" s="205" t="s">
        <v>208</v>
      </c>
      <c r="AU184" s="205" t="s">
        <v>99</v>
      </c>
      <c r="AY184" s="18" t="s">
        <v>166</v>
      </c>
      <c r="BE184" s="206">
        <f>IF(N184="základní",J184,0)</f>
        <v>0</v>
      </c>
      <c r="BF184" s="206">
        <f>IF(N184="snížená",J184,0)</f>
        <v>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18" t="s">
        <v>80</v>
      </c>
      <c r="BK184" s="206">
        <f>ROUND(I184*H184,2)</f>
        <v>0</v>
      </c>
      <c r="BL184" s="18" t="s">
        <v>174</v>
      </c>
      <c r="BM184" s="205" t="s">
        <v>216</v>
      </c>
    </row>
    <row r="185" spans="1:65" s="13" customFormat="1" ht="11.25">
      <c r="B185" s="207"/>
      <c r="C185" s="208"/>
      <c r="D185" s="209" t="s">
        <v>176</v>
      </c>
      <c r="E185" s="210" t="s">
        <v>1</v>
      </c>
      <c r="F185" s="211" t="s">
        <v>205</v>
      </c>
      <c r="G185" s="208"/>
      <c r="H185" s="212">
        <v>2</v>
      </c>
      <c r="I185" s="213"/>
      <c r="J185" s="208"/>
      <c r="K185" s="208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176</v>
      </c>
      <c r="AU185" s="218" t="s">
        <v>99</v>
      </c>
      <c r="AV185" s="13" t="s">
        <v>82</v>
      </c>
      <c r="AW185" s="13" t="s">
        <v>30</v>
      </c>
      <c r="AX185" s="13" t="s">
        <v>73</v>
      </c>
      <c r="AY185" s="218" t="s">
        <v>166</v>
      </c>
    </row>
    <row r="186" spans="1:65" s="14" customFormat="1" ht="11.25">
      <c r="B186" s="219"/>
      <c r="C186" s="220"/>
      <c r="D186" s="209" t="s">
        <v>176</v>
      </c>
      <c r="E186" s="221" t="s">
        <v>1</v>
      </c>
      <c r="F186" s="222" t="s">
        <v>178</v>
      </c>
      <c r="G186" s="220"/>
      <c r="H186" s="223">
        <v>2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176</v>
      </c>
      <c r="AU186" s="229" t="s">
        <v>99</v>
      </c>
      <c r="AV186" s="14" t="s">
        <v>99</v>
      </c>
      <c r="AW186" s="14" t="s">
        <v>30</v>
      </c>
      <c r="AX186" s="14" t="s">
        <v>73</v>
      </c>
      <c r="AY186" s="229" t="s">
        <v>166</v>
      </c>
    </row>
    <row r="187" spans="1:65" s="13" customFormat="1" ht="11.25">
      <c r="B187" s="207"/>
      <c r="C187" s="208"/>
      <c r="D187" s="209" t="s">
        <v>176</v>
      </c>
      <c r="E187" s="210" t="s">
        <v>1</v>
      </c>
      <c r="F187" s="211" t="s">
        <v>217</v>
      </c>
      <c r="G187" s="208"/>
      <c r="H187" s="212">
        <v>3.8</v>
      </c>
      <c r="I187" s="213"/>
      <c r="J187" s="208"/>
      <c r="K187" s="208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176</v>
      </c>
      <c r="AU187" s="218" t="s">
        <v>99</v>
      </c>
      <c r="AV187" s="13" t="s">
        <v>82</v>
      </c>
      <c r="AW187" s="13" t="s">
        <v>30</v>
      </c>
      <c r="AX187" s="13" t="s">
        <v>80</v>
      </c>
      <c r="AY187" s="218" t="s">
        <v>166</v>
      </c>
    </row>
    <row r="188" spans="1:65" s="2" customFormat="1" ht="24.2" customHeight="1">
      <c r="A188" s="35"/>
      <c r="B188" s="36"/>
      <c r="C188" s="193" t="s">
        <v>218</v>
      </c>
      <c r="D188" s="193" t="s">
        <v>170</v>
      </c>
      <c r="E188" s="194" t="s">
        <v>219</v>
      </c>
      <c r="F188" s="195" t="s">
        <v>220</v>
      </c>
      <c r="G188" s="196" t="s">
        <v>173</v>
      </c>
      <c r="H188" s="197">
        <v>8</v>
      </c>
      <c r="I188" s="198"/>
      <c r="J188" s="199">
        <f>ROUND(I188*H188,2)</f>
        <v>0</v>
      </c>
      <c r="K188" s="200"/>
      <c r="L188" s="40"/>
      <c r="M188" s="201" t="s">
        <v>1</v>
      </c>
      <c r="N188" s="202" t="s">
        <v>38</v>
      </c>
      <c r="O188" s="72"/>
      <c r="P188" s="203">
        <f>O188*H188</f>
        <v>0</v>
      </c>
      <c r="Q188" s="203">
        <v>0</v>
      </c>
      <c r="R188" s="203">
        <f>Q188*H188</f>
        <v>0</v>
      </c>
      <c r="S188" s="203">
        <v>0</v>
      </c>
      <c r="T188" s="20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5" t="s">
        <v>174</v>
      </c>
      <c r="AT188" s="205" t="s">
        <v>170</v>
      </c>
      <c r="AU188" s="205" t="s">
        <v>99</v>
      </c>
      <c r="AY188" s="18" t="s">
        <v>166</v>
      </c>
      <c r="BE188" s="206">
        <f>IF(N188="základní",J188,0)</f>
        <v>0</v>
      </c>
      <c r="BF188" s="206">
        <f>IF(N188="snížená",J188,0)</f>
        <v>0</v>
      </c>
      <c r="BG188" s="206">
        <f>IF(N188="zákl. přenesená",J188,0)</f>
        <v>0</v>
      </c>
      <c r="BH188" s="206">
        <f>IF(N188="sníž. přenesená",J188,0)</f>
        <v>0</v>
      </c>
      <c r="BI188" s="206">
        <f>IF(N188="nulová",J188,0)</f>
        <v>0</v>
      </c>
      <c r="BJ188" s="18" t="s">
        <v>80</v>
      </c>
      <c r="BK188" s="206">
        <f>ROUND(I188*H188,2)</f>
        <v>0</v>
      </c>
      <c r="BL188" s="18" t="s">
        <v>174</v>
      </c>
      <c r="BM188" s="205" t="s">
        <v>221</v>
      </c>
    </row>
    <row r="189" spans="1:65" s="13" customFormat="1" ht="11.25">
      <c r="B189" s="207"/>
      <c r="C189" s="208"/>
      <c r="D189" s="209" t="s">
        <v>176</v>
      </c>
      <c r="E189" s="210" t="s">
        <v>1</v>
      </c>
      <c r="F189" s="211" t="s">
        <v>222</v>
      </c>
      <c r="G189" s="208"/>
      <c r="H189" s="212">
        <v>8</v>
      </c>
      <c r="I189" s="213"/>
      <c r="J189" s="208"/>
      <c r="K189" s="208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176</v>
      </c>
      <c r="AU189" s="218" t="s">
        <v>99</v>
      </c>
      <c r="AV189" s="13" t="s">
        <v>82</v>
      </c>
      <c r="AW189" s="13" t="s">
        <v>30</v>
      </c>
      <c r="AX189" s="13" t="s">
        <v>73</v>
      </c>
      <c r="AY189" s="218" t="s">
        <v>166</v>
      </c>
    </row>
    <row r="190" spans="1:65" s="14" customFormat="1" ht="11.25">
      <c r="B190" s="219"/>
      <c r="C190" s="220"/>
      <c r="D190" s="209" t="s">
        <v>176</v>
      </c>
      <c r="E190" s="221" t="s">
        <v>1</v>
      </c>
      <c r="F190" s="222" t="s">
        <v>178</v>
      </c>
      <c r="G190" s="220"/>
      <c r="H190" s="223">
        <v>8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176</v>
      </c>
      <c r="AU190" s="229" t="s">
        <v>99</v>
      </c>
      <c r="AV190" s="14" t="s">
        <v>99</v>
      </c>
      <c r="AW190" s="14" t="s">
        <v>30</v>
      </c>
      <c r="AX190" s="14" t="s">
        <v>80</v>
      </c>
      <c r="AY190" s="229" t="s">
        <v>166</v>
      </c>
    </row>
    <row r="191" spans="1:65" s="2" customFormat="1" ht="16.5" customHeight="1">
      <c r="A191" s="35"/>
      <c r="B191" s="36"/>
      <c r="C191" s="241" t="s">
        <v>223</v>
      </c>
      <c r="D191" s="241" t="s">
        <v>208</v>
      </c>
      <c r="E191" s="242" t="s">
        <v>224</v>
      </c>
      <c r="F191" s="243" t="s">
        <v>225</v>
      </c>
      <c r="G191" s="244" t="s">
        <v>193</v>
      </c>
      <c r="H191" s="245">
        <v>15.2</v>
      </c>
      <c r="I191" s="246"/>
      <c r="J191" s="247">
        <f>ROUND(I191*H191,2)</f>
        <v>0</v>
      </c>
      <c r="K191" s="248"/>
      <c r="L191" s="249"/>
      <c r="M191" s="250" t="s">
        <v>1</v>
      </c>
      <c r="N191" s="251" t="s">
        <v>38</v>
      </c>
      <c r="O191" s="72"/>
      <c r="P191" s="203">
        <f>O191*H191</f>
        <v>0</v>
      </c>
      <c r="Q191" s="203">
        <v>1</v>
      </c>
      <c r="R191" s="203">
        <f>Q191*H191</f>
        <v>15.2</v>
      </c>
      <c r="S191" s="203">
        <v>0</v>
      </c>
      <c r="T191" s="20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5" t="s">
        <v>211</v>
      </c>
      <c r="AT191" s="205" t="s">
        <v>208</v>
      </c>
      <c r="AU191" s="205" t="s">
        <v>99</v>
      </c>
      <c r="AY191" s="18" t="s">
        <v>166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8" t="s">
        <v>80</v>
      </c>
      <c r="BK191" s="206">
        <f>ROUND(I191*H191,2)</f>
        <v>0</v>
      </c>
      <c r="BL191" s="18" t="s">
        <v>174</v>
      </c>
      <c r="BM191" s="205" t="s">
        <v>226</v>
      </c>
    </row>
    <row r="192" spans="1:65" s="13" customFormat="1" ht="11.25">
      <c r="B192" s="207"/>
      <c r="C192" s="208"/>
      <c r="D192" s="209" t="s">
        <v>176</v>
      </c>
      <c r="E192" s="210" t="s">
        <v>1</v>
      </c>
      <c r="F192" s="211" t="s">
        <v>211</v>
      </c>
      <c r="G192" s="208"/>
      <c r="H192" s="212">
        <v>8</v>
      </c>
      <c r="I192" s="213"/>
      <c r="J192" s="208"/>
      <c r="K192" s="208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176</v>
      </c>
      <c r="AU192" s="218" t="s">
        <v>99</v>
      </c>
      <c r="AV192" s="13" t="s">
        <v>82</v>
      </c>
      <c r="AW192" s="13" t="s">
        <v>30</v>
      </c>
      <c r="AX192" s="13" t="s">
        <v>73</v>
      </c>
      <c r="AY192" s="218" t="s">
        <v>166</v>
      </c>
    </row>
    <row r="193" spans="1:65" s="13" customFormat="1" ht="11.25">
      <c r="B193" s="207"/>
      <c r="C193" s="208"/>
      <c r="D193" s="209" t="s">
        <v>176</v>
      </c>
      <c r="E193" s="210" t="s">
        <v>1</v>
      </c>
      <c r="F193" s="211" t="s">
        <v>227</v>
      </c>
      <c r="G193" s="208"/>
      <c r="H193" s="212">
        <v>15.2</v>
      </c>
      <c r="I193" s="213"/>
      <c r="J193" s="208"/>
      <c r="K193" s="208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176</v>
      </c>
      <c r="AU193" s="218" t="s">
        <v>99</v>
      </c>
      <c r="AV193" s="13" t="s">
        <v>82</v>
      </c>
      <c r="AW193" s="13" t="s">
        <v>30</v>
      </c>
      <c r="AX193" s="13" t="s">
        <v>80</v>
      </c>
      <c r="AY193" s="218" t="s">
        <v>166</v>
      </c>
    </row>
    <row r="194" spans="1:65" s="12" customFormat="1" ht="22.9" customHeight="1">
      <c r="B194" s="177"/>
      <c r="C194" s="178"/>
      <c r="D194" s="179" t="s">
        <v>72</v>
      </c>
      <c r="E194" s="191" t="s">
        <v>99</v>
      </c>
      <c r="F194" s="191" t="s">
        <v>228</v>
      </c>
      <c r="G194" s="178"/>
      <c r="H194" s="178"/>
      <c r="I194" s="181"/>
      <c r="J194" s="192">
        <f>BK194</f>
        <v>0</v>
      </c>
      <c r="K194" s="178"/>
      <c r="L194" s="183"/>
      <c r="M194" s="184"/>
      <c r="N194" s="185"/>
      <c r="O194" s="185"/>
      <c r="P194" s="186">
        <f>P195</f>
        <v>0</v>
      </c>
      <c r="Q194" s="185"/>
      <c r="R194" s="186">
        <f>R195</f>
        <v>2.059113</v>
      </c>
      <c r="S194" s="185"/>
      <c r="T194" s="187">
        <f>T195</f>
        <v>0</v>
      </c>
      <c r="AR194" s="188" t="s">
        <v>80</v>
      </c>
      <c r="AT194" s="189" t="s">
        <v>72</v>
      </c>
      <c r="AU194" s="189" t="s">
        <v>80</v>
      </c>
      <c r="AY194" s="188" t="s">
        <v>166</v>
      </c>
      <c r="BK194" s="190">
        <f>BK195</f>
        <v>0</v>
      </c>
    </row>
    <row r="195" spans="1:65" s="12" customFormat="1" ht="20.85" customHeight="1">
      <c r="B195" s="177"/>
      <c r="C195" s="178"/>
      <c r="D195" s="179" t="s">
        <v>72</v>
      </c>
      <c r="E195" s="191" t="s">
        <v>229</v>
      </c>
      <c r="F195" s="191" t="s">
        <v>230</v>
      </c>
      <c r="G195" s="178"/>
      <c r="H195" s="178"/>
      <c r="I195" s="181"/>
      <c r="J195" s="192">
        <f>BK195</f>
        <v>0</v>
      </c>
      <c r="K195" s="178"/>
      <c r="L195" s="183"/>
      <c r="M195" s="184"/>
      <c r="N195" s="185"/>
      <c r="O195" s="185"/>
      <c r="P195" s="186">
        <f>SUM(P196:P216)</f>
        <v>0</v>
      </c>
      <c r="Q195" s="185"/>
      <c r="R195" s="186">
        <f>SUM(R196:R216)</f>
        <v>2.059113</v>
      </c>
      <c r="S195" s="185"/>
      <c r="T195" s="187">
        <f>SUM(T196:T216)</f>
        <v>0</v>
      </c>
      <c r="AR195" s="188" t="s">
        <v>80</v>
      </c>
      <c r="AT195" s="189" t="s">
        <v>72</v>
      </c>
      <c r="AU195" s="189" t="s">
        <v>82</v>
      </c>
      <c r="AY195" s="188" t="s">
        <v>166</v>
      </c>
      <c r="BK195" s="190">
        <f>SUM(BK196:BK216)</f>
        <v>0</v>
      </c>
    </row>
    <row r="196" spans="1:65" s="2" customFormat="1" ht="33" customHeight="1">
      <c r="A196" s="35"/>
      <c r="B196" s="36"/>
      <c r="C196" s="193" t="s">
        <v>231</v>
      </c>
      <c r="D196" s="193" t="s">
        <v>170</v>
      </c>
      <c r="E196" s="194" t="s">
        <v>232</v>
      </c>
      <c r="F196" s="195" t="s">
        <v>233</v>
      </c>
      <c r="G196" s="196" t="s">
        <v>234</v>
      </c>
      <c r="H196" s="197">
        <v>3</v>
      </c>
      <c r="I196" s="198"/>
      <c r="J196" s="199">
        <f>ROUND(I196*H196,2)</f>
        <v>0</v>
      </c>
      <c r="K196" s="200"/>
      <c r="L196" s="40"/>
      <c r="M196" s="201" t="s">
        <v>1</v>
      </c>
      <c r="N196" s="202" t="s">
        <v>38</v>
      </c>
      <c r="O196" s="72"/>
      <c r="P196" s="203">
        <f>O196*H196</f>
        <v>0</v>
      </c>
      <c r="Q196" s="203">
        <v>0.17413999999999999</v>
      </c>
      <c r="R196" s="203">
        <f>Q196*H196</f>
        <v>0.52242</v>
      </c>
      <c r="S196" s="203">
        <v>0</v>
      </c>
      <c r="T196" s="20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5" t="s">
        <v>174</v>
      </c>
      <c r="AT196" s="205" t="s">
        <v>170</v>
      </c>
      <c r="AU196" s="205" t="s">
        <v>99</v>
      </c>
      <c r="AY196" s="18" t="s">
        <v>166</v>
      </c>
      <c r="BE196" s="206">
        <f>IF(N196="základní",J196,0)</f>
        <v>0</v>
      </c>
      <c r="BF196" s="206">
        <f>IF(N196="snížená",J196,0)</f>
        <v>0</v>
      </c>
      <c r="BG196" s="206">
        <f>IF(N196="zákl. přenesená",J196,0)</f>
        <v>0</v>
      </c>
      <c r="BH196" s="206">
        <f>IF(N196="sníž. přenesená",J196,0)</f>
        <v>0</v>
      </c>
      <c r="BI196" s="206">
        <f>IF(N196="nulová",J196,0)</f>
        <v>0</v>
      </c>
      <c r="BJ196" s="18" t="s">
        <v>80</v>
      </c>
      <c r="BK196" s="206">
        <f>ROUND(I196*H196,2)</f>
        <v>0</v>
      </c>
      <c r="BL196" s="18" t="s">
        <v>174</v>
      </c>
      <c r="BM196" s="205" t="s">
        <v>235</v>
      </c>
    </row>
    <row r="197" spans="1:65" s="13" customFormat="1" ht="11.25">
      <c r="B197" s="207"/>
      <c r="C197" s="208"/>
      <c r="D197" s="209" t="s">
        <v>176</v>
      </c>
      <c r="E197" s="210" t="s">
        <v>1</v>
      </c>
      <c r="F197" s="211" t="s">
        <v>236</v>
      </c>
      <c r="G197" s="208"/>
      <c r="H197" s="212">
        <v>3</v>
      </c>
      <c r="I197" s="213"/>
      <c r="J197" s="208"/>
      <c r="K197" s="208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176</v>
      </c>
      <c r="AU197" s="218" t="s">
        <v>99</v>
      </c>
      <c r="AV197" s="13" t="s">
        <v>82</v>
      </c>
      <c r="AW197" s="13" t="s">
        <v>30</v>
      </c>
      <c r="AX197" s="13" t="s">
        <v>73</v>
      </c>
      <c r="AY197" s="218" t="s">
        <v>166</v>
      </c>
    </row>
    <row r="198" spans="1:65" s="14" customFormat="1" ht="11.25">
      <c r="B198" s="219"/>
      <c r="C198" s="220"/>
      <c r="D198" s="209" t="s">
        <v>176</v>
      </c>
      <c r="E198" s="221" t="s">
        <v>1</v>
      </c>
      <c r="F198" s="222" t="s">
        <v>178</v>
      </c>
      <c r="G198" s="220"/>
      <c r="H198" s="223">
        <v>3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176</v>
      </c>
      <c r="AU198" s="229" t="s">
        <v>99</v>
      </c>
      <c r="AV198" s="14" t="s">
        <v>99</v>
      </c>
      <c r="AW198" s="14" t="s">
        <v>30</v>
      </c>
      <c r="AX198" s="14" t="s">
        <v>80</v>
      </c>
      <c r="AY198" s="229" t="s">
        <v>166</v>
      </c>
    </row>
    <row r="199" spans="1:65" s="2" customFormat="1" ht="33" customHeight="1">
      <c r="A199" s="35"/>
      <c r="B199" s="36"/>
      <c r="C199" s="193" t="s">
        <v>237</v>
      </c>
      <c r="D199" s="193" t="s">
        <v>170</v>
      </c>
      <c r="E199" s="194" t="s">
        <v>238</v>
      </c>
      <c r="F199" s="195" t="s">
        <v>239</v>
      </c>
      <c r="G199" s="196" t="s">
        <v>240</v>
      </c>
      <c r="H199" s="197">
        <v>3</v>
      </c>
      <c r="I199" s="198"/>
      <c r="J199" s="199">
        <f>ROUND(I199*H199,2)</f>
        <v>0</v>
      </c>
      <c r="K199" s="200"/>
      <c r="L199" s="40"/>
      <c r="M199" s="201" t="s">
        <v>1</v>
      </c>
      <c r="N199" s="202" t="s">
        <v>38</v>
      </c>
      <c r="O199" s="72"/>
      <c r="P199" s="203">
        <f>O199*H199</f>
        <v>0</v>
      </c>
      <c r="Q199" s="203">
        <v>2.6280000000000001E-2</v>
      </c>
      <c r="R199" s="203">
        <f>Q199*H199</f>
        <v>7.8840000000000007E-2</v>
      </c>
      <c r="S199" s="203">
        <v>0</v>
      </c>
      <c r="T199" s="20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5" t="s">
        <v>174</v>
      </c>
      <c r="AT199" s="205" t="s">
        <v>170</v>
      </c>
      <c r="AU199" s="205" t="s">
        <v>99</v>
      </c>
      <c r="AY199" s="18" t="s">
        <v>166</v>
      </c>
      <c r="BE199" s="206">
        <f>IF(N199="základní",J199,0)</f>
        <v>0</v>
      </c>
      <c r="BF199" s="206">
        <f>IF(N199="snížená",J199,0)</f>
        <v>0</v>
      </c>
      <c r="BG199" s="206">
        <f>IF(N199="zákl. přenesená",J199,0)</f>
        <v>0</v>
      </c>
      <c r="BH199" s="206">
        <f>IF(N199="sníž. přenesená",J199,0)</f>
        <v>0</v>
      </c>
      <c r="BI199" s="206">
        <f>IF(N199="nulová",J199,0)</f>
        <v>0</v>
      </c>
      <c r="BJ199" s="18" t="s">
        <v>80</v>
      </c>
      <c r="BK199" s="206">
        <f>ROUND(I199*H199,2)</f>
        <v>0</v>
      </c>
      <c r="BL199" s="18" t="s">
        <v>174</v>
      </c>
      <c r="BM199" s="205" t="s">
        <v>241</v>
      </c>
    </row>
    <row r="200" spans="1:65" s="13" customFormat="1" ht="11.25">
      <c r="B200" s="207"/>
      <c r="C200" s="208"/>
      <c r="D200" s="209" t="s">
        <v>176</v>
      </c>
      <c r="E200" s="210" t="s">
        <v>1</v>
      </c>
      <c r="F200" s="211" t="s">
        <v>242</v>
      </c>
      <c r="G200" s="208"/>
      <c r="H200" s="212">
        <v>3</v>
      </c>
      <c r="I200" s="213"/>
      <c r="J200" s="208"/>
      <c r="K200" s="208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176</v>
      </c>
      <c r="AU200" s="218" t="s">
        <v>99</v>
      </c>
      <c r="AV200" s="13" t="s">
        <v>82</v>
      </c>
      <c r="AW200" s="13" t="s">
        <v>30</v>
      </c>
      <c r="AX200" s="13" t="s">
        <v>73</v>
      </c>
      <c r="AY200" s="218" t="s">
        <v>166</v>
      </c>
    </row>
    <row r="201" spans="1:65" s="14" customFormat="1" ht="11.25">
      <c r="B201" s="219"/>
      <c r="C201" s="220"/>
      <c r="D201" s="209" t="s">
        <v>176</v>
      </c>
      <c r="E201" s="221" t="s">
        <v>1</v>
      </c>
      <c r="F201" s="222" t="s">
        <v>178</v>
      </c>
      <c r="G201" s="220"/>
      <c r="H201" s="223">
        <v>3</v>
      </c>
      <c r="I201" s="224"/>
      <c r="J201" s="220"/>
      <c r="K201" s="220"/>
      <c r="L201" s="225"/>
      <c r="M201" s="226"/>
      <c r="N201" s="227"/>
      <c r="O201" s="227"/>
      <c r="P201" s="227"/>
      <c r="Q201" s="227"/>
      <c r="R201" s="227"/>
      <c r="S201" s="227"/>
      <c r="T201" s="228"/>
      <c r="AT201" s="229" t="s">
        <v>176</v>
      </c>
      <c r="AU201" s="229" t="s">
        <v>99</v>
      </c>
      <c r="AV201" s="14" t="s">
        <v>99</v>
      </c>
      <c r="AW201" s="14" t="s">
        <v>30</v>
      </c>
      <c r="AX201" s="14" t="s">
        <v>80</v>
      </c>
      <c r="AY201" s="229" t="s">
        <v>166</v>
      </c>
    </row>
    <row r="202" spans="1:65" s="2" customFormat="1" ht="24.2" customHeight="1">
      <c r="A202" s="35"/>
      <c r="B202" s="36"/>
      <c r="C202" s="193" t="s">
        <v>168</v>
      </c>
      <c r="D202" s="193" t="s">
        <v>170</v>
      </c>
      <c r="E202" s="194" t="s">
        <v>243</v>
      </c>
      <c r="F202" s="195" t="s">
        <v>244</v>
      </c>
      <c r="G202" s="196" t="s">
        <v>234</v>
      </c>
      <c r="H202" s="197">
        <v>20.100000000000001</v>
      </c>
      <c r="I202" s="198"/>
      <c r="J202" s="199">
        <f>ROUND(I202*H202,2)</f>
        <v>0</v>
      </c>
      <c r="K202" s="200"/>
      <c r="L202" s="40"/>
      <c r="M202" s="201" t="s">
        <v>1</v>
      </c>
      <c r="N202" s="202" t="s">
        <v>38</v>
      </c>
      <c r="O202" s="72"/>
      <c r="P202" s="203">
        <f>O202*H202</f>
        <v>0</v>
      </c>
      <c r="Q202" s="203">
        <v>5.8970000000000002E-2</v>
      </c>
      <c r="R202" s="203">
        <f>Q202*H202</f>
        <v>1.185297</v>
      </c>
      <c r="S202" s="203">
        <v>0</v>
      </c>
      <c r="T202" s="20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5" t="s">
        <v>174</v>
      </c>
      <c r="AT202" s="205" t="s">
        <v>170</v>
      </c>
      <c r="AU202" s="205" t="s">
        <v>99</v>
      </c>
      <c r="AY202" s="18" t="s">
        <v>166</v>
      </c>
      <c r="BE202" s="206">
        <f>IF(N202="základní",J202,0)</f>
        <v>0</v>
      </c>
      <c r="BF202" s="206">
        <f>IF(N202="snížená",J202,0)</f>
        <v>0</v>
      </c>
      <c r="BG202" s="206">
        <f>IF(N202="zákl. přenesená",J202,0)</f>
        <v>0</v>
      </c>
      <c r="BH202" s="206">
        <f>IF(N202="sníž. přenesená",J202,0)</f>
        <v>0</v>
      </c>
      <c r="BI202" s="206">
        <f>IF(N202="nulová",J202,0)</f>
        <v>0</v>
      </c>
      <c r="BJ202" s="18" t="s">
        <v>80</v>
      </c>
      <c r="BK202" s="206">
        <f>ROUND(I202*H202,2)</f>
        <v>0</v>
      </c>
      <c r="BL202" s="18" t="s">
        <v>174</v>
      </c>
      <c r="BM202" s="205" t="s">
        <v>245</v>
      </c>
    </row>
    <row r="203" spans="1:65" s="16" customFormat="1" ht="11.25">
      <c r="B203" s="252"/>
      <c r="C203" s="253"/>
      <c r="D203" s="209" t="s">
        <v>176</v>
      </c>
      <c r="E203" s="254" t="s">
        <v>1</v>
      </c>
      <c r="F203" s="255" t="s">
        <v>246</v>
      </c>
      <c r="G203" s="253"/>
      <c r="H203" s="254" t="s">
        <v>1</v>
      </c>
      <c r="I203" s="256"/>
      <c r="J203" s="253"/>
      <c r="K203" s="253"/>
      <c r="L203" s="257"/>
      <c r="M203" s="258"/>
      <c r="N203" s="259"/>
      <c r="O203" s="259"/>
      <c r="P203" s="259"/>
      <c r="Q203" s="259"/>
      <c r="R203" s="259"/>
      <c r="S203" s="259"/>
      <c r="T203" s="260"/>
      <c r="AT203" s="261" t="s">
        <v>176</v>
      </c>
      <c r="AU203" s="261" t="s">
        <v>99</v>
      </c>
      <c r="AV203" s="16" t="s">
        <v>80</v>
      </c>
      <c r="AW203" s="16" t="s">
        <v>30</v>
      </c>
      <c r="AX203" s="16" t="s">
        <v>73</v>
      </c>
      <c r="AY203" s="261" t="s">
        <v>166</v>
      </c>
    </row>
    <row r="204" spans="1:65" s="13" customFormat="1" ht="11.25">
      <c r="B204" s="207"/>
      <c r="C204" s="208"/>
      <c r="D204" s="209" t="s">
        <v>176</v>
      </c>
      <c r="E204" s="210" t="s">
        <v>1</v>
      </c>
      <c r="F204" s="211" t="s">
        <v>247</v>
      </c>
      <c r="G204" s="208"/>
      <c r="H204" s="212">
        <v>4.8</v>
      </c>
      <c r="I204" s="213"/>
      <c r="J204" s="208"/>
      <c r="K204" s="208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176</v>
      </c>
      <c r="AU204" s="218" t="s">
        <v>99</v>
      </c>
      <c r="AV204" s="13" t="s">
        <v>82</v>
      </c>
      <c r="AW204" s="13" t="s">
        <v>30</v>
      </c>
      <c r="AX204" s="13" t="s">
        <v>73</v>
      </c>
      <c r="AY204" s="218" t="s">
        <v>166</v>
      </c>
    </row>
    <row r="205" spans="1:65" s="13" customFormat="1" ht="11.25">
      <c r="B205" s="207"/>
      <c r="C205" s="208"/>
      <c r="D205" s="209" t="s">
        <v>176</v>
      </c>
      <c r="E205" s="210" t="s">
        <v>1</v>
      </c>
      <c r="F205" s="211" t="s">
        <v>248</v>
      </c>
      <c r="G205" s="208"/>
      <c r="H205" s="212">
        <v>6</v>
      </c>
      <c r="I205" s="213"/>
      <c r="J205" s="208"/>
      <c r="K205" s="208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176</v>
      </c>
      <c r="AU205" s="218" t="s">
        <v>99</v>
      </c>
      <c r="AV205" s="13" t="s">
        <v>82</v>
      </c>
      <c r="AW205" s="13" t="s">
        <v>30</v>
      </c>
      <c r="AX205" s="13" t="s">
        <v>73</v>
      </c>
      <c r="AY205" s="218" t="s">
        <v>166</v>
      </c>
    </row>
    <row r="206" spans="1:65" s="14" customFormat="1" ht="11.25">
      <c r="B206" s="219"/>
      <c r="C206" s="220"/>
      <c r="D206" s="209" t="s">
        <v>176</v>
      </c>
      <c r="E206" s="221" t="s">
        <v>1</v>
      </c>
      <c r="F206" s="222" t="s">
        <v>178</v>
      </c>
      <c r="G206" s="220"/>
      <c r="H206" s="223">
        <v>10.8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176</v>
      </c>
      <c r="AU206" s="229" t="s">
        <v>99</v>
      </c>
      <c r="AV206" s="14" t="s">
        <v>99</v>
      </c>
      <c r="AW206" s="14" t="s">
        <v>30</v>
      </c>
      <c r="AX206" s="14" t="s">
        <v>73</v>
      </c>
      <c r="AY206" s="229" t="s">
        <v>166</v>
      </c>
    </row>
    <row r="207" spans="1:65" s="16" customFormat="1" ht="11.25">
      <c r="B207" s="252"/>
      <c r="C207" s="253"/>
      <c r="D207" s="209" t="s">
        <v>176</v>
      </c>
      <c r="E207" s="254" t="s">
        <v>1</v>
      </c>
      <c r="F207" s="255" t="s">
        <v>249</v>
      </c>
      <c r="G207" s="253"/>
      <c r="H207" s="254" t="s">
        <v>1</v>
      </c>
      <c r="I207" s="256"/>
      <c r="J207" s="253"/>
      <c r="K207" s="253"/>
      <c r="L207" s="257"/>
      <c r="M207" s="258"/>
      <c r="N207" s="259"/>
      <c r="O207" s="259"/>
      <c r="P207" s="259"/>
      <c r="Q207" s="259"/>
      <c r="R207" s="259"/>
      <c r="S207" s="259"/>
      <c r="T207" s="260"/>
      <c r="AT207" s="261" t="s">
        <v>176</v>
      </c>
      <c r="AU207" s="261" t="s">
        <v>99</v>
      </c>
      <c r="AV207" s="16" t="s">
        <v>80</v>
      </c>
      <c r="AW207" s="16" t="s">
        <v>30</v>
      </c>
      <c r="AX207" s="16" t="s">
        <v>73</v>
      </c>
      <c r="AY207" s="261" t="s">
        <v>166</v>
      </c>
    </row>
    <row r="208" spans="1:65" s="13" customFormat="1" ht="11.25">
      <c r="B208" s="207"/>
      <c r="C208" s="208"/>
      <c r="D208" s="209" t="s">
        <v>176</v>
      </c>
      <c r="E208" s="210" t="s">
        <v>1</v>
      </c>
      <c r="F208" s="211" t="s">
        <v>250</v>
      </c>
      <c r="G208" s="208"/>
      <c r="H208" s="212">
        <v>1.6</v>
      </c>
      <c r="I208" s="213"/>
      <c r="J208" s="208"/>
      <c r="K208" s="208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176</v>
      </c>
      <c r="AU208" s="218" t="s">
        <v>99</v>
      </c>
      <c r="AV208" s="13" t="s">
        <v>82</v>
      </c>
      <c r="AW208" s="13" t="s">
        <v>30</v>
      </c>
      <c r="AX208" s="13" t="s">
        <v>73</v>
      </c>
      <c r="AY208" s="218" t="s">
        <v>166</v>
      </c>
    </row>
    <row r="209" spans="1:65" s="13" customFormat="1" ht="11.25">
      <c r="B209" s="207"/>
      <c r="C209" s="208"/>
      <c r="D209" s="209" t="s">
        <v>176</v>
      </c>
      <c r="E209" s="210" t="s">
        <v>1</v>
      </c>
      <c r="F209" s="211" t="s">
        <v>251</v>
      </c>
      <c r="G209" s="208"/>
      <c r="H209" s="212">
        <v>1.6</v>
      </c>
      <c r="I209" s="213"/>
      <c r="J209" s="208"/>
      <c r="K209" s="208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176</v>
      </c>
      <c r="AU209" s="218" t="s">
        <v>99</v>
      </c>
      <c r="AV209" s="13" t="s">
        <v>82</v>
      </c>
      <c r="AW209" s="13" t="s">
        <v>30</v>
      </c>
      <c r="AX209" s="13" t="s">
        <v>73</v>
      </c>
      <c r="AY209" s="218" t="s">
        <v>166</v>
      </c>
    </row>
    <row r="210" spans="1:65" s="13" customFormat="1" ht="11.25">
      <c r="B210" s="207"/>
      <c r="C210" s="208"/>
      <c r="D210" s="209" t="s">
        <v>176</v>
      </c>
      <c r="E210" s="210" t="s">
        <v>1</v>
      </c>
      <c r="F210" s="211" t="s">
        <v>252</v>
      </c>
      <c r="G210" s="208"/>
      <c r="H210" s="212">
        <v>4</v>
      </c>
      <c r="I210" s="213"/>
      <c r="J210" s="208"/>
      <c r="K210" s="208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176</v>
      </c>
      <c r="AU210" s="218" t="s">
        <v>99</v>
      </c>
      <c r="AV210" s="13" t="s">
        <v>82</v>
      </c>
      <c r="AW210" s="13" t="s">
        <v>30</v>
      </c>
      <c r="AX210" s="13" t="s">
        <v>73</v>
      </c>
      <c r="AY210" s="218" t="s">
        <v>166</v>
      </c>
    </row>
    <row r="211" spans="1:65" s="13" customFormat="1" ht="11.25">
      <c r="B211" s="207"/>
      <c r="C211" s="208"/>
      <c r="D211" s="209" t="s">
        <v>176</v>
      </c>
      <c r="E211" s="210" t="s">
        <v>1</v>
      </c>
      <c r="F211" s="211" t="s">
        <v>253</v>
      </c>
      <c r="G211" s="208"/>
      <c r="H211" s="212">
        <v>2.1</v>
      </c>
      <c r="I211" s="213"/>
      <c r="J211" s="208"/>
      <c r="K211" s="208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176</v>
      </c>
      <c r="AU211" s="218" t="s">
        <v>99</v>
      </c>
      <c r="AV211" s="13" t="s">
        <v>82</v>
      </c>
      <c r="AW211" s="13" t="s">
        <v>30</v>
      </c>
      <c r="AX211" s="13" t="s">
        <v>73</v>
      </c>
      <c r="AY211" s="218" t="s">
        <v>166</v>
      </c>
    </row>
    <row r="212" spans="1:65" s="14" customFormat="1" ht="11.25">
      <c r="B212" s="219"/>
      <c r="C212" s="220"/>
      <c r="D212" s="209" t="s">
        <v>176</v>
      </c>
      <c r="E212" s="221" t="s">
        <v>1</v>
      </c>
      <c r="F212" s="222" t="s">
        <v>178</v>
      </c>
      <c r="G212" s="220"/>
      <c r="H212" s="223">
        <v>9.3000000000000007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176</v>
      </c>
      <c r="AU212" s="229" t="s">
        <v>99</v>
      </c>
      <c r="AV212" s="14" t="s">
        <v>99</v>
      </c>
      <c r="AW212" s="14" t="s">
        <v>30</v>
      </c>
      <c r="AX212" s="14" t="s">
        <v>73</v>
      </c>
      <c r="AY212" s="229" t="s">
        <v>166</v>
      </c>
    </row>
    <row r="213" spans="1:65" s="15" customFormat="1" ht="11.25">
      <c r="B213" s="230"/>
      <c r="C213" s="231"/>
      <c r="D213" s="209" t="s">
        <v>176</v>
      </c>
      <c r="E213" s="232" t="s">
        <v>1</v>
      </c>
      <c r="F213" s="233" t="s">
        <v>206</v>
      </c>
      <c r="G213" s="231"/>
      <c r="H213" s="234">
        <v>20.100000000000001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AT213" s="240" t="s">
        <v>176</v>
      </c>
      <c r="AU213" s="240" t="s">
        <v>99</v>
      </c>
      <c r="AV213" s="15" t="s">
        <v>174</v>
      </c>
      <c r="AW213" s="15" t="s">
        <v>30</v>
      </c>
      <c r="AX213" s="15" t="s">
        <v>80</v>
      </c>
      <c r="AY213" s="240" t="s">
        <v>166</v>
      </c>
    </row>
    <row r="214" spans="1:65" s="2" customFormat="1" ht="24.2" customHeight="1">
      <c r="A214" s="35"/>
      <c r="B214" s="36"/>
      <c r="C214" s="193" t="s">
        <v>254</v>
      </c>
      <c r="D214" s="193" t="s">
        <v>170</v>
      </c>
      <c r="E214" s="194" t="s">
        <v>255</v>
      </c>
      <c r="F214" s="195" t="s">
        <v>256</v>
      </c>
      <c r="G214" s="196" t="s">
        <v>234</v>
      </c>
      <c r="H214" s="197">
        <v>3.6</v>
      </c>
      <c r="I214" s="198"/>
      <c r="J214" s="199">
        <f>ROUND(I214*H214,2)</f>
        <v>0</v>
      </c>
      <c r="K214" s="200"/>
      <c r="L214" s="40"/>
      <c r="M214" s="201" t="s">
        <v>1</v>
      </c>
      <c r="N214" s="202" t="s">
        <v>38</v>
      </c>
      <c r="O214" s="72"/>
      <c r="P214" s="203">
        <f>O214*H214</f>
        <v>0</v>
      </c>
      <c r="Q214" s="203">
        <v>7.571E-2</v>
      </c>
      <c r="R214" s="203">
        <f>Q214*H214</f>
        <v>0.27255600000000002</v>
      </c>
      <c r="S214" s="203">
        <v>0</v>
      </c>
      <c r="T214" s="20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5" t="s">
        <v>174</v>
      </c>
      <c r="AT214" s="205" t="s">
        <v>170</v>
      </c>
      <c r="AU214" s="205" t="s">
        <v>99</v>
      </c>
      <c r="AY214" s="18" t="s">
        <v>166</v>
      </c>
      <c r="BE214" s="206">
        <f>IF(N214="základní",J214,0)</f>
        <v>0</v>
      </c>
      <c r="BF214" s="206">
        <f>IF(N214="snížená",J214,0)</f>
        <v>0</v>
      </c>
      <c r="BG214" s="206">
        <f>IF(N214="zákl. přenesená",J214,0)</f>
        <v>0</v>
      </c>
      <c r="BH214" s="206">
        <f>IF(N214="sníž. přenesená",J214,0)</f>
        <v>0</v>
      </c>
      <c r="BI214" s="206">
        <f>IF(N214="nulová",J214,0)</f>
        <v>0</v>
      </c>
      <c r="BJ214" s="18" t="s">
        <v>80</v>
      </c>
      <c r="BK214" s="206">
        <f>ROUND(I214*H214,2)</f>
        <v>0</v>
      </c>
      <c r="BL214" s="18" t="s">
        <v>174</v>
      </c>
      <c r="BM214" s="205" t="s">
        <v>257</v>
      </c>
    </row>
    <row r="215" spans="1:65" s="13" customFormat="1" ht="11.25">
      <c r="B215" s="207"/>
      <c r="C215" s="208"/>
      <c r="D215" s="209" t="s">
        <v>176</v>
      </c>
      <c r="E215" s="210" t="s">
        <v>1</v>
      </c>
      <c r="F215" s="211" t="s">
        <v>258</v>
      </c>
      <c r="G215" s="208"/>
      <c r="H215" s="212">
        <v>3.6</v>
      </c>
      <c r="I215" s="213"/>
      <c r="J215" s="208"/>
      <c r="K215" s="208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176</v>
      </c>
      <c r="AU215" s="218" t="s">
        <v>99</v>
      </c>
      <c r="AV215" s="13" t="s">
        <v>82</v>
      </c>
      <c r="AW215" s="13" t="s">
        <v>30</v>
      </c>
      <c r="AX215" s="13" t="s">
        <v>73</v>
      </c>
      <c r="AY215" s="218" t="s">
        <v>166</v>
      </c>
    </row>
    <row r="216" spans="1:65" s="14" customFormat="1" ht="11.25">
      <c r="B216" s="219"/>
      <c r="C216" s="220"/>
      <c r="D216" s="209" t="s">
        <v>176</v>
      </c>
      <c r="E216" s="221" t="s">
        <v>1</v>
      </c>
      <c r="F216" s="222" t="s">
        <v>178</v>
      </c>
      <c r="G216" s="220"/>
      <c r="H216" s="223">
        <v>3.6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176</v>
      </c>
      <c r="AU216" s="229" t="s">
        <v>99</v>
      </c>
      <c r="AV216" s="14" t="s">
        <v>99</v>
      </c>
      <c r="AW216" s="14" t="s">
        <v>30</v>
      </c>
      <c r="AX216" s="14" t="s">
        <v>80</v>
      </c>
      <c r="AY216" s="229" t="s">
        <v>166</v>
      </c>
    </row>
    <row r="217" spans="1:65" s="12" customFormat="1" ht="22.9" customHeight="1">
      <c r="B217" s="177"/>
      <c r="C217" s="178"/>
      <c r="D217" s="179" t="s">
        <v>72</v>
      </c>
      <c r="E217" s="191" t="s">
        <v>174</v>
      </c>
      <c r="F217" s="191" t="s">
        <v>259</v>
      </c>
      <c r="G217" s="178"/>
      <c r="H217" s="178"/>
      <c r="I217" s="181"/>
      <c r="J217" s="192">
        <f>BK217</f>
        <v>0</v>
      </c>
      <c r="K217" s="178"/>
      <c r="L217" s="183"/>
      <c r="M217" s="184"/>
      <c r="N217" s="185"/>
      <c r="O217" s="185"/>
      <c r="P217" s="186">
        <f>P218</f>
        <v>0</v>
      </c>
      <c r="Q217" s="185"/>
      <c r="R217" s="186">
        <f>R218</f>
        <v>3.7815400000000001</v>
      </c>
      <c r="S217" s="185"/>
      <c r="T217" s="187">
        <f>T218</f>
        <v>0</v>
      </c>
      <c r="AR217" s="188" t="s">
        <v>80</v>
      </c>
      <c r="AT217" s="189" t="s">
        <v>72</v>
      </c>
      <c r="AU217" s="189" t="s">
        <v>80</v>
      </c>
      <c r="AY217" s="188" t="s">
        <v>166</v>
      </c>
      <c r="BK217" s="190">
        <f>BK218</f>
        <v>0</v>
      </c>
    </row>
    <row r="218" spans="1:65" s="12" customFormat="1" ht="20.85" customHeight="1">
      <c r="B218" s="177"/>
      <c r="C218" s="178"/>
      <c r="D218" s="179" t="s">
        <v>72</v>
      </c>
      <c r="E218" s="191" t="s">
        <v>260</v>
      </c>
      <c r="F218" s="191" t="s">
        <v>261</v>
      </c>
      <c r="G218" s="178"/>
      <c r="H218" s="178"/>
      <c r="I218" s="181"/>
      <c r="J218" s="192">
        <f>BK218</f>
        <v>0</v>
      </c>
      <c r="K218" s="178"/>
      <c r="L218" s="183"/>
      <c r="M218" s="184"/>
      <c r="N218" s="185"/>
      <c r="O218" s="185"/>
      <c r="P218" s="186">
        <f>SUM(P219:P221)</f>
        <v>0</v>
      </c>
      <c r="Q218" s="185"/>
      <c r="R218" s="186">
        <f>SUM(R219:R221)</f>
        <v>3.7815400000000001</v>
      </c>
      <c r="S218" s="185"/>
      <c r="T218" s="187">
        <f>SUM(T219:T221)</f>
        <v>0</v>
      </c>
      <c r="AR218" s="188" t="s">
        <v>80</v>
      </c>
      <c r="AT218" s="189" t="s">
        <v>72</v>
      </c>
      <c r="AU218" s="189" t="s">
        <v>82</v>
      </c>
      <c r="AY218" s="188" t="s">
        <v>166</v>
      </c>
      <c r="BK218" s="190">
        <f>SUM(BK219:BK221)</f>
        <v>0</v>
      </c>
    </row>
    <row r="219" spans="1:65" s="2" customFormat="1" ht="16.5" customHeight="1">
      <c r="A219" s="35"/>
      <c r="B219" s="36"/>
      <c r="C219" s="193" t="s">
        <v>8</v>
      </c>
      <c r="D219" s="193" t="s">
        <v>170</v>
      </c>
      <c r="E219" s="194" t="s">
        <v>262</v>
      </c>
      <c r="F219" s="195" t="s">
        <v>263</v>
      </c>
      <c r="G219" s="196" t="s">
        <v>173</v>
      </c>
      <c r="H219" s="197">
        <v>2</v>
      </c>
      <c r="I219" s="198"/>
      <c r="J219" s="199">
        <f>ROUND(I219*H219,2)</f>
        <v>0</v>
      </c>
      <c r="K219" s="200"/>
      <c r="L219" s="40"/>
      <c r="M219" s="201" t="s">
        <v>1</v>
      </c>
      <c r="N219" s="202" t="s">
        <v>38</v>
      </c>
      <c r="O219" s="72"/>
      <c r="P219" s="203">
        <f>O219*H219</f>
        <v>0</v>
      </c>
      <c r="Q219" s="203">
        <v>1.8907700000000001</v>
      </c>
      <c r="R219" s="203">
        <f>Q219*H219</f>
        <v>3.7815400000000001</v>
      </c>
      <c r="S219" s="203">
        <v>0</v>
      </c>
      <c r="T219" s="20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5" t="s">
        <v>174</v>
      </c>
      <c r="AT219" s="205" t="s">
        <v>170</v>
      </c>
      <c r="AU219" s="205" t="s">
        <v>99</v>
      </c>
      <c r="AY219" s="18" t="s">
        <v>166</v>
      </c>
      <c r="BE219" s="206">
        <f>IF(N219="základní",J219,0)</f>
        <v>0</v>
      </c>
      <c r="BF219" s="206">
        <f>IF(N219="snížená",J219,0)</f>
        <v>0</v>
      </c>
      <c r="BG219" s="206">
        <f>IF(N219="zákl. přenesená",J219,0)</f>
        <v>0</v>
      </c>
      <c r="BH219" s="206">
        <f>IF(N219="sníž. přenesená",J219,0)</f>
        <v>0</v>
      </c>
      <c r="BI219" s="206">
        <f>IF(N219="nulová",J219,0)</f>
        <v>0</v>
      </c>
      <c r="BJ219" s="18" t="s">
        <v>80</v>
      </c>
      <c r="BK219" s="206">
        <f>ROUND(I219*H219,2)</f>
        <v>0</v>
      </c>
      <c r="BL219" s="18" t="s">
        <v>174</v>
      </c>
      <c r="BM219" s="205" t="s">
        <v>264</v>
      </c>
    </row>
    <row r="220" spans="1:65" s="13" customFormat="1" ht="11.25">
      <c r="B220" s="207"/>
      <c r="C220" s="208"/>
      <c r="D220" s="209" t="s">
        <v>176</v>
      </c>
      <c r="E220" s="210" t="s">
        <v>1</v>
      </c>
      <c r="F220" s="211" t="s">
        <v>265</v>
      </c>
      <c r="G220" s="208"/>
      <c r="H220" s="212">
        <v>2</v>
      </c>
      <c r="I220" s="213"/>
      <c r="J220" s="208"/>
      <c r="K220" s="208"/>
      <c r="L220" s="214"/>
      <c r="M220" s="215"/>
      <c r="N220" s="216"/>
      <c r="O220" s="216"/>
      <c r="P220" s="216"/>
      <c r="Q220" s="216"/>
      <c r="R220" s="216"/>
      <c r="S220" s="216"/>
      <c r="T220" s="217"/>
      <c r="AT220" s="218" t="s">
        <v>176</v>
      </c>
      <c r="AU220" s="218" t="s">
        <v>99</v>
      </c>
      <c r="AV220" s="13" t="s">
        <v>82</v>
      </c>
      <c r="AW220" s="13" t="s">
        <v>30</v>
      </c>
      <c r="AX220" s="13" t="s">
        <v>73</v>
      </c>
      <c r="AY220" s="218" t="s">
        <v>166</v>
      </c>
    </row>
    <row r="221" spans="1:65" s="14" customFormat="1" ht="11.25">
      <c r="B221" s="219"/>
      <c r="C221" s="220"/>
      <c r="D221" s="209" t="s">
        <v>176</v>
      </c>
      <c r="E221" s="221" t="s">
        <v>1</v>
      </c>
      <c r="F221" s="222" t="s">
        <v>178</v>
      </c>
      <c r="G221" s="220"/>
      <c r="H221" s="223">
        <v>2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176</v>
      </c>
      <c r="AU221" s="229" t="s">
        <v>99</v>
      </c>
      <c r="AV221" s="14" t="s">
        <v>99</v>
      </c>
      <c r="AW221" s="14" t="s">
        <v>30</v>
      </c>
      <c r="AX221" s="14" t="s">
        <v>80</v>
      </c>
      <c r="AY221" s="229" t="s">
        <v>166</v>
      </c>
    </row>
    <row r="222" spans="1:65" s="12" customFormat="1" ht="22.9" customHeight="1">
      <c r="B222" s="177"/>
      <c r="C222" s="178"/>
      <c r="D222" s="179" t="s">
        <v>72</v>
      </c>
      <c r="E222" s="191" t="s">
        <v>200</v>
      </c>
      <c r="F222" s="191" t="s">
        <v>266</v>
      </c>
      <c r="G222" s="178"/>
      <c r="H222" s="178"/>
      <c r="I222" s="181"/>
      <c r="J222" s="192">
        <f>BK222</f>
        <v>0</v>
      </c>
      <c r="K222" s="178"/>
      <c r="L222" s="183"/>
      <c r="M222" s="184"/>
      <c r="N222" s="185"/>
      <c r="O222" s="185"/>
      <c r="P222" s="186">
        <f>P223+P318+P335</f>
        <v>0</v>
      </c>
      <c r="Q222" s="185"/>
      <c r="R222" s="186">
        <f>R223+R318+R335</f>
        <v>13.529338959999999</v>
      </c>
      <c r="S222" s="185"/>
      <c r="T222" s="187">
        <f>T223+T318+T335</f>
        <v>0</v>
      </c>
      <c r="AR222" s="188" t="s">
        <v>80</v>
      </c>
      <c r="AT222" s="189" t="s">
        <v>72</v>
      </c>
      <c r="AU222" s="189" t="s">
        <v>80</v>
      </c>
      <c r="AY222" s="188" t="s">
        <v>166</v>
      </c>
      <c r="BK222" s="190">
        <f>BK223+BK318+BK335</f>
        <v>0</v>
      </c>
    </row>
    <row r="223" spans="1:65" s="12" customFormat="1" ht="20.85" customHeight="1">
      <c r="B223" s="177"/>
      <c r="C223" s="178"/>
      <c r="D223" s="179" t="s">
        <v>72</v>
      </c>
      <c r="E223" s="191" t="s">
        <v>267</v>
      </c>
      <c r="F223" s="191" t="s">
        <v>268</v>
      </c>
      <c r="G223" s="178"/>
      <c r="H223" s="178"/>
      <c r="I223" s="181"/>
      <c r="J223" s="192">
        <f>BK223</f>
        <v>0</v>
      </c>
      <c r="K223" s="178"/>
      <c r="L223" s="183"/>
      <c r="M223" s="184"/>
      <c r="N223" s="185"/>
      <c r="O223" s="185"/>
      <c r="P223" s="186">
        <f>SUM(P224:P317)</f>
        <v>0</v>
      </c>
      <c r="Q223" s="185"/>
      <c r="R223" s="186">
        <f>SUM(R224:R317)</f>
        <v>3.0285261999999999</v>
      </c>
      <c r="S223" s="185"/>
      <c r="T223" s="187">
        <f>SUM(T224:T317)</f>
        <v>0</v>
      </c>
      <c r="AR223" s="188" t="s">
        <v>80</v>
      </c>
      <c r="AT223" s="189" t="s">
        <v>72</v>
      </c>
      <c r="AU223" s="189" t="s">
        <v>82</v>
      </c>
      <c r="AY223" s="188" t="s">
        <v>166</v>
      </c>
      <c r="BK223" s="190">
        <f>SUM(BK224:BK317)</f>
        <v>0</v>
      </c>
    </row>
    <row r="224" spans="1:65" s="2" customFormat="1" ht="24.2" customHeight="1">
      <c r="A224" s="35"/>
      <c r="B224" s="36"/>
      <c r="C224" s="193" t="s">
        <v>179</v>
      </c>
      <c r="D224" s="193" t="s">
        <v>170</v>
      </c>
      <c r="E224" s="194" t="s">
        <v>269</v>
      </c>
      <c r="F224" s="195" t="s">
        <v>270</v>
      </c>
      <c r="G224" s="196" t="s">
        <v>234</v>
      </c>
      <c r="H224" s="197">
        <v>72.3</v>
      </c>
      <c r="I224" s="198"/>
      <c r="J224" s="199">
        <f>ROUND(I224*H224,2)</f>
        <v>0</v>
      </c>
      <c r="K224" s="200"/>
      <c r="L224" s="40"/>
      <c r="M224" s="201" t="s">
        <v>1</v>
      </c>
      <c r="N224" s="202" t="s">
        <v>38</v>
      </c>
      <c r="O224" s="72"/>
      <c r="P224" s="203">
        <f>O224*H224</f>
        <v>0</v>
      </c>
      <c r="Q224" s="203">
        <v>7.3499999999999998E-3</v>
      </c>
      <c r="R224" s="203">
        <f>Q224*H224</f>
        <v>0.53140500000000002</v>
      </c>
      <c r="S224" s="203">
        <v>0</v>
      </c>
      <c r="T224" s="20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5" t="s">
        <v>174</v>
      </c>
      <c r="AT224" s="205" t="s">
        <v>170</v>
      </c>
      <c r="AU224" s="205" t="s">
        <v>99</v>
      </c>
      <c r="AY224" s="18" t="s">
        <v>166</v>
      </c>
      <c r="BE224" s="206">
        <f>IF(N224="základní",J224,0)</f>
        <v>0</v>
      </c>
      <c r="BF224" s="206">
        <f>IF(N224="snížená",J224,0)</f>
        <v>0</v>
      </c>
      <c r="BG224" s="206">
        <f>IF(N224="zákl. přenesená",J224,0)</f>
        <v>0</v>
      </c>
      <c r="BH224" s="206">
        <f>IF(N224="sníž. přenesená",J224,0)</f>
        <v>0</v>
      </c>
      <c r="BI224" s="206">
        <f>IF(N224="nulová",J224,0)</f>
        <v>0</v>
      </c>
      <c r="BJ224" s="18" t="s">
        <v>80</v>
      </c>
      <c r="BK224" s="206">
        <f>ROUND(I224*H224,2)</f>
        <v>0</v>
      </c>
      <c r="BL224" s="18" t="s">
        <v>174</v>
      </c>
      <c r="BM224" s="205" t="s">
        <v>271</v>
      </c>
    </row>
    <row r="225" spans="2:51" s="13" customFormat="1" ht="11.25">
      <c r="B225" s="207"/>
      <c r="C225" s="208"/>
      <c r="D225" s="209" t="s">
        <v>176</v>
      </c>
      <c r="E225" s="210" t="s">
        <v>1</v>
      </c>
      <c r="F225" s="211" t="s">
        <v>236</v>
      </c>
      <c r="G225" s="208"/>
      <c r="H225" s="212">
        <v>3</v>
      </c>
      <c r="I225" s="213"/>
      <c r="J225" s="208"/>
      <c r="K225" s="208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176</v>
      </c>
      <c r="AU225" s="218" t="s">
        <v>99</v>
      </c>
      <c r="AV225" s="13" t="s">
        <v>82</v>
      </c>
      <c r="AW225" s="13" t="s">
        <v>30</v>
      </c>
      <c r="AX225" s="13" t="s">
        <v>73</v>
      </c>
      <c r="AY225" s="218" t="s">
        <v>166</v>
      </c>
    </row>
    <row r="226" spans="2:51" s="14" customFormat="1" ht="11.25">
      <c r="B226" s="219"/>
      <c r="C226" s="220"/>
      <c r="D226" s="209" t="s">
        <v>176</v>
      </c>
      <c r="E226" s="221" t="s">
        <v>1</v>
      </c>
      <c r="F226" s="222" t="s">
        <v>178</v>
      </c>
      <c r="G226" s="220"/>
      <c r="H226" s="223">
        <v>3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176</v>
      </c>
      <c r="AU226" s="229" t="s">
        <v>99</v>
      </c>
      <c r="AV226" s="14" t="s">
        <v>99</v>
      </c>
      <c r="AW226" s="14" t="s">
        <v>30</v>
      </c>
      <c r="AX226" s="14" t="s">
        <v>73</v>
      </c>
      <c r="AY226" s="229" t="s">
        <v>166</v>
      </c>
    </row>
    <row r="227" spans="2:51" s="16" customFormat="1" ht="11.25">
      <c r="B227" s="252"/>
      <c r="C227" s="253"/>
      <c r="D227" s="209" t="s">
        <v>176</v>
      </c>
      <c r="E227" s="254" t="s">
        <v>1</v>
      </c>
      <c r="F227" s="255" t="s">
        <v>246</v>
      </c>
      <c r="G227" s="253"/>
      <c r="H227" s="254" t="s">
        <v>1</v>
      </c>
      <c r="I227" s="256"/>
      <c r="J227" s="253"/>
      <c r="K227" s="253"/>
      <c r="L227" s="257"/>
      <c r="M227" s="258"/>
      <c r="N227" s="259"/>
      <c r="O227" s="259"/>
      <c r="P227" s="259"/>
      <c r="Q227" s="259"/>
      <c r="R227" s="259"/>
      <c r="S227" s="259"/>
      <c r="T227" s="260"/>
      <c r="AT227" s="261" t="s">
        <v>176</v>
      </c>
      <c r="AU227" s="261" t="s">
        <v>99</v>
      </c>
      <c r="AV227" s="16" t="s">
        <v>80</v>
      </c>
      <c r="AW227" s="16" t="s">
        <v>30</v>
      </c>
      <c r="AX227" s="16" t="s">
        <v>73</v>
      </c>
      <c r="AY227" s="261" t="s">
        <v>166</v>
      </c>
    </row>
    <row r="228" spans="2:51" s="13" customFormat="1" ht="11.25">
      <c r="B228" s="207"/>
      <c r="C228" s="208"/>
      <c r="D228" s="209" t="s">
        <v>176</v>
      </c>
      <c r="E228" s="210" t="s">
        <v>1</v>
      </c>
      <c r="F228" s="211" t="s">
        <v>247</v>
      </c>
      <c r="G228" s="208"/>
      <c r="H228" s="212">
        <v>4.8</v>
      </c>
      <c r="I228" s="213"/>
      <c r="J228" s="208"/>
      <c r="K228" s="208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176</v>
      </c>
      <c r="AU228" s="218" t="s">
        <v>99</v>
      </c>
      <c r="AV228" s="13" t="s">
        <v>82</v>
      </c>
      <c r="AW228" s="13" t="s">
        <v>30</v>
      </c>
      <c r="AX228" s="13" t="s">
        <v>73</v>
      </c>
      <c r="AY228" s="218" t="s">
        <v>166</v>
      </c>
    </row>
    <row r="229" spans="2:51" s="13" customFormat="1" ht="11.25">
      <c r="B229" s="207"/>
      <c r="C229" s="208"/>
      <c r="D229" s="209" t="s">
        <v>176</v>
      </c>
      <c r="E229" s="210" t="s">
        <v>1</v>
      </c>
      <c r="F229" s="211" t="s">
        <v>248</v>
      </c>
      <c r="G229" s="208"/>
      <c r="H229" s="212">
        <v>6</v>
      </c>
      <c r="I229" s="213"/>
      <c r="J229" s="208"/>
      <c r="K229" s="208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176</v>
      </c>
      <c r="AU229" s="218" t="s">
        <v>99</v>
      </c>
      <c r="AV229" s="13" t="s">
        <v>82</v>
      </c>
      <c r="AW229" s="13" t="s">
        <v>30</v>
      </c>
      <c r="AX229" s="13" t="s">
        <v>73</v>
      </c>
      <c r="AY229" s="218" t="s">
        <v>166</v>
      </c>
    </row>
    <row r="230" spans="2:51" s="14" customFormat="1" ht="11.25">
      <c r="B230" s="219"/>
      <c r="C230" s="220"/>
      <c r="D230" s="209" t="s">
        <v>176</v>
      </c>
      <c r="E230" s="221" t="s">
        <v>1</v>
      </c>
      <c r="F230" s="222" t="s">
        <v>178</v>
      </c>
      <c r="G230" s="220"/>
      <c r="H230" s="223">
        <v>10.8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176</v>
      </c>
      <c r="AU230" s="229" t="s">
        <v>99</v>
      </c>
      <c r="AV230" s="14" t="s">
        <v>99</v>
      </c>
      <c r="AW230" s="14" t="s">
        <v>30</v>
      </c>
      <c r="AX230" s="14" t="s">
        <v>73</v>
      </c>
      <c r="AY230" s="229" t="s">
        <v>166</v>
      </c>
    </row>
    <row r="231" spans="2:51" s="16" customFormat="1" ht="11.25">
      <c r="B231" s="252"/>
      <c r="C231" s="253"/>
      <c r="D231" s="209" t="s">
        <v>176</v>
      </c>
      <c r="E231" s="254" t="s">
        <v>1</v>
      </c>
      <c r="F231" s="255" t="s">
        <v>249</v>
      </c>
      <c r="G231" s="253"/>
      <c r="H231" s="254" t="s">
        <v>1</v>
      </c>
      <c r="I231" s="256"/>
      <c r="J231" s="253"/>
      <c r="K231" s="253"/>
      <c r="L231" s="257"/>
      <c r="M231" s="258"/>
      <c r="N231" s="259"/>
      <c r="O231" s="259"/>
      <c r="P231" s="259"/>
      <c r="Q231" s="259"/>
      <c r="R231" s="259"/>
      <c r="S231" s="259"/>
      <c r="T231" s="260"/>
      <c r="AT231" s="261" t="s">
        <v>176</v>
      </c>
      <c r="AU231" s="261" t="s">
        <v>99</v>
      </c>
      <c r="AV231" s="16" t="s">
        <v>80</v>
      </c>
      <c r="AW231" s="16" t="s">
        <v>30</v>
      </c>
      <c r="AX231" s="16" t="s">
        <v>73</v>
      </c>
      <c r="AY231" s="261" t="s">
        <v>166</v>
      </c>
    </row>
    <row r="232" spans="2:51" s="13" customFormat="1" ht="11.25">
      <c r="B232" s="207"/>
      <c r="C232" s="208"/>
      <c r="D232" s="209" t="s">
        <v>176</v>
      </c>
      <c r="E232" s="210" t="s">
        <v>1</v>
      </c>
      <c r="F232" s="211" t="s">
        <v>272</v>
      </c>
      <c r="G232" s="208"/>
      <c r="H232" s="212">
        <v>3.2</v>
      </c>
      <c r="I232" s="213"/>
      <c r="J232" s="208"/>
      <c r="K232" s="208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176</v>
      </c>
      <c r="AU232" s="218" t="s">
        <v>99</v>
      </c>
      <c r="AV232" s="13" t="s">
        <v>82</v>
      </c>
      <c r="AW232" s="13" t="s">
        <v>30</v>
      </c>
      <c r="AX232" s="13" t="s">
        <v>73</v>
      </c>
      <c r="AY232" s="218" t="s">
        <v>166</v>
      </c>
    </row>
    <row r="233" spans="2:51" s="13" customFormat="1" ht="11.25">
      <c r="B233" s="207"/>
      <c r="C233" s="208"/>
      <c r="D233" s="209" t="s">
        <v>176</v>
      </c>
      <c r="E233" s="210" t="s">
        <v>1</v>
      </c>
      <c r="F233" s="211" t="s">
        <v>273</v>
      </c>
      <c r="G233" s="208"/>
      <c r="H233" s="212">
        <v>3.2</v>
      </c>
      <c r="I233" s="213"/>
      <c r="J233" s="208"/>
      <c r="K233" s="208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176</v>
      </c>
      <c r="AU233" s="218" t="s">
        <v>99</v>
      </c>
      <c r="AV233" s="13" t="s">
        <v>82</v>
      </c>
      <c r="AW233" s="13" t="s">
        <v>30</v>
      </c>
      <c r="AX233" s="13" t="s">
        <v>73</v>
      </c>
      <c r="AY233" s="218" t="s">
        <v>166</v>
      </c>
    </row>
    <row r="234" spans="2:51" s="13" customFormat="1" ht="11.25">
      <c r="B234" s="207"/>
      <c r="C234" s="208"/>
      <c r="D234" s="209" t="s">
        <v>176</v>
      </c>
      <c r="E234" s="210" t="s">
        <v>1</v>
      </c>
      <c r="F234" s="211" t="s">
        <v>274</v>
      </c>
      <c r="G234" s="208"/>
      <c r="H234" s="212">
        <v>8</v>
      </c>
      <c r="I234" s="213"/>
      <c r="J234" s="208"/>
      <c r="K234" s="208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176</v>
      </c>
      <c r="AU234" s="218" t="s">
        <v>99</v>
      </c>
      <c r="AV234" s="13" t="s">
        <v>82</v>
      </c>
      <c r="AW234" s="13" t="s">
        <v>30</v>
      </c>
      <c r="AX234" s="13" t="s">
        <v>73</v>
      </c>
      <c r="AY234" s="218" t="s">
        <v>166</v>
      </c>
    </row>
    <row r="235" spans="2:51" s="13" customFormat="1" ht="11.25">
      <c r="B235" s="207"/>
      <c r="C235" s="208"/>
      <c r="D235" s="209" t="s">
        <v>176</v>
      </c>
      <c r="E235" s="210" t="s">
        <v>1</v>
      </c>
      <c r="F235" s="211" t="s">
        <v>253</v>
      </c>
      <c r="G235" s="208"/>
      <c r="H235" s="212">
        <v>2.1</v>
      </c>
      <c r="I235" s="213"/>
      <c r="J235" s="208"/>
      <c r="K235" s="208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176</v>
      </c>
      <c r="AU235" s="218" t="s">
        <v>99</v>
      </c>
      <c r="AV235" s="13" t="s">
        <v>82</v>
      </c>
      <c r="AW235" s="13" t="s">
        <v>30</v>
      </c>
      <c r="AX235" s="13" t="s">
        <v>73</v>
      </c>
      <c r="AY235" s="218" t="s">
        <v>166</v>
      </c>
    </row>
    <row r="236" spans="2:51" s="14" customFormat="1" ht="11.25">
      <c r="B236" s="219"/>
      <c r="C236" s="220"/>
      <c r="D236" s="209" t="s">
        <v>176</v>
      </c>
      <c r="E236" s="221" t="s">
        <v>1</v>
      </c>
      <c r="F236" s="222" t="s">
        <v>178</v>
      </c>
      <c r="G236" s="220"/>
      <c r="H236" s="223">
        <v>16.5</v>
      </c>
      <c r="I236" s="224"/>
      <c r="J236" s="220"/>
      <c r="K236" s="220"/>
      <c r="L236" s="225"/>
      <c r="M236" s="226"/>
      <c r="N236" s="227"/>
      <c r="O236" s="227"/>
      <c r="P236" s="227"/>
      <c r="Q236" s="227"/>
      <c r="R236" s="227"/>
      <c r="S236" s="227"/>
      <c r="T236" s="228"/>
      <c r="AT236" s="229" t="s">
        <v>176</v>
      </c>
      <c r="AU236" s="229" t="s">
        <v>99</v>
      </c>
      <c r="AV236" s="14" t="s">
        <v>99</v>
      </c>
      <c r="AW236" s="14" t="s">
        <v>30</v>
      </c>
      <c r="AX236" s="14" t="s">
        <v>73</v>
      </c>
      <c r="AY236" s="229" t="s">
        <v>166</v>
      </c>
    </row>
    <row r="237" spans="2:51" s="13" customFormat="1" ht="11.25">
      <c r="B237" s="207"/>
      <c r="C237" s="208"/>
      <c r="D237" s="209" t="s">
        <v>176</v>
      </c>
      <c r="E237" s="210" t="s">
        <v>1</v>
      </c>
      <c r="F237" s="211" t="s">
        <v>275</v>
      </c>
      <c r="G237" s="208"/>
      <c r="H237" s="212">
        <v>7.2</v>
      </c>
      <c r="I237" s="213"/>
      <c r="J237" s="208"/>
      <c r="K237" s="208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176</v>
      </c>
      <c r="AU237" s="218" t="s">
        <v>99</v>
      </c>
      <c r="AV237" s="13" t="s">
        <v>82</v>
      </c>
      <c r="AW237" s="13" t="s">
        <v>30</v>
      </c>
      <c r="AX237" s="13" t="s">
        <v>73</v>
      </c>
      <c r="AY237" s="218" t="s">
        <v>166</v>
      </c>
    </row>
    <row r="238" spans="2:51" s="14" customFormat="1" ht="11.25">
      <c r="B238" s="219"/>
      <c r="C238" s="220"/>
      <c r="D238" s="209" t="s">
        <v>176</v>
      </c>
      <c r="E238" s="221" t="s">
        <v>1</v>
      </c>
      <c r="F238" s="222" t="s">
        <v>178</v>
      </c>
      <c r="G238" s="220"/>
      <c r="H238" s="223">
        <v>7.2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176</v>
      </c>
      <c r="AU238" s="229" t="s">
        <v>99</v>
      </c>
      <c r="AV238" s="14" t="s">
        <v>99</v>
      </c>
      <c r="AW238" s="14" t="s">
        <v>30</v>
      </c>
      <c r="AX238" s="14" t="s">
        <v>73</v>
      </c>
      <c r="AY238" s="229" t="s">
        <v>166</v>
      </c>
    </row>
    <row r="239" spans="2:51" s="13" customFormat="1" ht="11.25">
      <c r="B239" s="207"/>
      <c r="C239" s="208"/>
      <c r="D239" s="209" t="s">
        <v>176</v>
      </c>
      <c r="E239" s="210" t="s">
        <v>1</v>
      </c>
      <c r="F239" s="211" t="s">
        <v>276</v>
      </c>
      <c r="G239" s="208"/>
      <c r="H239" s="212">
        <v>2.4</v>
      </c>
      <c r="I239" s="213"/>
      <c r="J239" s="208"/>
      <c r="K239" s="208"/>
      <c r="L239" s="214"/>
      <c r="M239" s="215"/>
      <c r="N239" s="216"/>
      <c r="O239" s="216"/>
      <c r="P239" s="216"/>
      <c r="Q239" s="216"/>
      <c r="R239" s="216"/>
      <c r="S239" s="216"/>
      <c r="T239" s="217"/>
      <c r="AT239" s="218" t="s">
        <v>176</v>
      </c>
      <c r="AU239" s="218" t="s">
        <v>99</v>
      </c>
      <c r="AV239" s="13" t="s">
        <v>82</v>
      </c>
      <c r="AW239" s="13" t="s">
        <v>30</v>
      </c>
      <c r="AX239" s="13" t="s">
        <v>73</v>
      </c>
      <c r="AY239" s="218" t="s">
        <v>166</v>
      </c>
    </row>
    <row r="240" spans="2:51" s="13" customFormat="1" ht="11.25">
      <c r="B240" s="207"/>
      <c r="C240" s="208"/>
      <c r="D240" s="209" t="s">
        <v>176</v>
      </c>
      <c r="E240" s="210" t="s">
        <v>1</v>
      </c>
      <c r="F240" s="211" t="s">
        <v>277</v>
      </c>
      <c r="G240" s="208"/>
      <c r="H240" s="212">
        <v>4.8</v>
      </c>
      <c r="I240" s="213"/>
      <c r="J240" s="208"/>
      <c r="K240" s="208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176</v>
      </c>
      <c r="AU240" s="218" t="s">
        <v>99</v>
      </c>
      <c r="AV240" s="13" t="s">
        <v>82</v>
      </c>
      <c r="AW240" s="13" t="s">
        <v>30</v>
      </c>
      <c r="AX240" s="13" t="s">
        <v>73</v>
      </c>
      <c r="AY240" s="218" t="s">
        <v>166</v>
      </c>
    </row>
    <row r="241" spans="1:65" s="13" customFormat="1" ht="11.25">
      <c r="B241" s="207"/>
      <c r="C241" s="208"/>
      <c r="D241" s="209" t="s">
        <v>176</v>
      </c>
      <c r="E241" s="210" t="s">
        <v>1</v>
      </c>
      <c r="F241" s="211" t="s">
        <v>278</v>
      </c>
      <c r="G241" s="208"/>
      <c r="H241" s="212">
        <v>7.2</v>
      </c>
      <c r="I241" s="213"/>
      <c r="J241" s="208"/>
      <c r="K241" s="208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176</v>
      </c>
      <c r="AU241" s="218" t="s">
        <v>99</v>
      </c>
      <c r="AV241" s="13" t="s">
        <v>82</v>
      </c>
      <c r="AW241" s="13" t="s">
        <v>30</v>
      </c>
      <c r="AX241" s="13" t="s">
        <v>73</v>
      </c>
      <c r="AY241" s="218" t="s">
        <v>166</v>
      </c>
    </row>
    <row r="242" spans="1:65" s="13" customFormat="1" ht="11.25">
      <c r="B242" s="207"/>
      <c r="C242" s="208"/>
      <c r="D242" s="209" t="s">
        <v>176</v>
      </c>
      <c r="E242" s="210" t="s">
        <v>1</v>
      </c>
      <c r="F242" s="211" t="s">
        <v>279</v>
      </c>
      <c r="G242" s="208"/>
      <c r="H242" s="212">
        <v>4.5</v>
      </c>
      <c r="I242" s="213"/>
      <c r="J242" s="208"/>
      <c r="K242" s="208"/>
      <c r="L242" s="214"/>
      <c r="M242" s="215"/>
      <c r="N242" s="216"/>
      <c r="O242" s="216"/>
      <c r="P242" s="216"/>
      <c r="Q242" s="216"/>
      <c r="R242" s="216"/>
      <c r="S242" s="216"/>
      <c r="T242" s="217"/>
      <c r="AT242" s="218" t="s">
        <v>176</v>
      </c>
      <c r="AU242" s="218" t="s">
        <v>99</v>
      </c>
      <c r="AV242" s="13" t="s">
        <v>82</v>
      </c>
      <c r="AW242" s="13" t="s">
        <v>30</v>
      </c>
      <c r="AX242" s="13" t="s">
        <v>73</v>
      </c>
      <c r="AY242" s="218" t="s">
        <v>166</v>
      </c>
    </row>
    <row r="243" spans="1:65" s="13" customFormat="1" ht="11.25">
      <c r="B243" s="207"/>
      <c r="C243" s="208"/>
      <c r="D243" s="209" t="s">
        <v>176</v>
      </c>
      <c r="E243" s="210" t="s">
        <v>1</v>
      </c>
      <c r="F243" s="211" t="s">
        <v>280</v>
      </c>
      <c r="G243" s="208"/>
      <c r="H243" s="212">
        <v>13.8</v>
      </c>
      <c r="I243" s="213"/>
      <c r="J243" s="208"/>
      <c r="K243" s="208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176</v>
      </c>
      <c r="AU243" s="218" t="s">
        <v>99</v>
      </c>
      <c r="AV243" s="13" t="s">
        <v>82</v>
      </c>
      <c r="AW243" s="13" t="s">
        <v>30</v>
      </c>
      <c r="AX243" s="13" t="s">
        <v>73</v>
      </c>
      <c r="AY243" s="218" t="s">
        <v>166</v>
      </c>
    </row>
    <row r="244" spans="1:65" s="13" customFormat="1" ht="11.25">
      <c r="B244" s="207"/>
      <c r="C244" s="208"/>
      <c r="D244" s="209" t="s">
        <v>176</v>
      </c>
      <c r="E244" s="210" t="s">
        <v>1</v>
      </c>
      <c r="F244" s="211" t="s">
        <v>281</v>
      </c>
      <c r="G244" s="208"/>
      <c r="H244" s="212">
        <v>2.1</v>
      </c>
      <c r="I244" s="213"/>
      <c r="J244" s="208"/>
      <c r="K244" s="208"/>
      <c r="L244" s="214"/>
      <c r="M244" s="215"/>
      <c r="N244" s="216"/>
      <c r="O244" s="216"/>
      <c r="P244" s="216"/>
      <c r="Q244" s="216"/>
      <c r="R244" s="216"/>
      <c r="S244" s="216"/>
      <c r="T244" s="217"/>
      <c r="AT244" s="218" t="s">
        <v>176</v>
      </c>
      <c r="AU244" s="218" t="s">
        <v>99</v>
      </c>
      <c r="AV244" s="13" t="s">
        <v>82</v>
      </c>
      <c r="AW244" s="13" t="s">
        <v>30</v>
      </c>
      <c r="AX244" s="13" t="s">
        <v>73</v>
      </c>
      <c r="AY244" s="218" t="s">
        <v>166</v>
      </c>
    </row>
    <row r="245" spans="1:65" s="14" customFormat="1" ht="11.25">
      <c r="B245" s="219"/>
      <c r="C245" s="220"/>
      <c r="D245" s="209" t="s">
        <v>176</v>
      </c>
      <c r="E245" s="221" t="s">
        <v>1</v>
      </c>
      <c r="F245" s="222" t="s">
        <v>178</v>
      </c>
      <c r="G245" s="220"/>
      <c r="H245" s="223">
        <v>34.800000000000004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176</v>
      </c>
      <c r="AU245" s="229" t="s">
        <v>99</v>
      </c>
      <c r="AV245" s="14" t="s">
        <v>99</v>
      </c>
      <c r="AW245" s="14" t="s">
        <v>30</v>
      </c>
      <c r="AX245" s="14" t="s">
        <v>73</v>
      </c>
      <c r="AY245" s="229" t="s">
        <v>166</v>
      </c>
    </row>
    <row r="246" spans="1:65" s="15" customFormat="1" ht="11.25">
      <c r="B246" s="230"/>
      <c r="C246" s="231"/>
      <c r="D246" s="209" t="s">
        <v>176</v>
      </c>
      <c r="E246" s="232" t="s">
        <v>1</v>
      </c>
      <c r="F246" s="233" t="s">
        <v>206</v>
      </c>
      <c r="G246" s="231"/>
      <c r="H246" s="234">
        <v>72.3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AT246" s="240" t="s">
        <v>176</v>
      </c>
      <c r="AU246" s="240" t="s">
        <v>99</v>
      </c>
      <c r="AV246" s="15" t="s">
        <v>174</v>
      </c>
      <c r="AW246" s="15" t="s">
        <v>30</v>
      </c>
      <c r="AX246" s="15" t="s">
        <v>80</v>
      </c>
      <c r="AY246" s="240" t="s">
        <v>166</v>
      </c>
    </row>
    <row r="247" spans="1:65" s="2" customFormat="1" ht="24.2" customHeight="1">
      <c r="A247" s="35"/>
      <c r="B247" s="36"/>
      <c r="C247" s="193" t="s">
        <v>189</v>
      </c>
      <c r="D247" s="193" t="s">
        <v>170</v>
      </c>
      <c r="E247" s="194" t="s">
        <v>282</v>
      </c>
      <c r="F247" s="195" t="s">
        <v>283</v>
      </c>
      <c r="G247" s="196" t="s">
        <v>234</v>
      </c>
      <c r="H247" s="197">
        <v>38.28</v>
      </c>
      <c r="I247" s="198"/>
      <c r="J247" s="199">
        <f>ROUND(I247*H247,2)</f>
        <v>0</v>
      </c>
      <c r="K247" s="200"/>
      <c r="L247" s="40"/>
      <c r="M247" s="201" t="s">
        <v>1</v>
      </c>
      <c r="N247" s="202" t="s">
        <v>38</v>
      </c>
      <c r="O247" s="72"/>
      <c r="P247" s="203">
        <f>O247*H247</f>
        <v>0</v>
      </c>
      <c r="Q247" s="203">
        <v>2.7300000000000001E-2</v>
      </c>
      <c r="R247" s="203">
        <f>Q247*H247</f>
        <v>1.0450440000000001</v>
      </c>
      <c r="S247" s="203">
        <v>0</v>
      </c>
      <c r="T247" s="20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5" t="s">
        <v>174</v>
      </c>
      <c r="AT247" s="205" t="s">
        <v>170</v>
      </c>
      <c r="AU247" s="205" t="s">
        <v>99</v>
      </c>
      <c r="AY247" s="18" t="s">
        <v>166</v>
      </c>
      <c r="BE247" s="206">
        <f>IF(N247="základní",J247,0)</f>
        <v>0</v>
      </c>
      <c r="BF247" s="206">
        <f>IF(N247="snížená",J247,0)</f>
        <v>0</v>
      </c>
      <c r="BG247" s="206">
        <f>IF(N247="zákl. přenesená",J247,0)</f>
        <v>0</v>
      </c>
      <c r="BH247" s="206">
        <f>IF(N247="sníž. přenesená",J247,0)</f>
        <v>0</v>
      </c>
      <c r="BI247" s="206">
        <f>IF(N247="nulová",J247,0)</f>
        <v>0</v>
      </c>
      <c r="BJ247" s="18" t="s">
        <v>80</v>
      </c>
      <c r="BK247" s="206">
        <f>ROUND(I247*H247,2)</f>
        <v>0</v>
      </c>
      <c r="BL247" s="18" t="s">
        <v>174</v>
      </c>
      <c r="BM247" s="205" t="s">
        <v>284</v>
      </c>
    </row>
    <row r="248" spans="1:65" s="13" customFormat="1" ht="11.25">
      <c r="B248" s="207"/>
      <c r="C248" s="208"/>
      <c r="D248" s="209" t="s">
        <v>176</v>
      </c>
      <c r="E248" s="210" t="s">
        <v>1</v>
      </c>
      <c r="F248" s="211" t="s">
        <v>276</v>
      </c>
      <c r="G248" s="208"/>
      <c r="H248" s="212">
        <v>2.4</v>
      </c>
      <c r="I248" s="213"/>
      <c r="J248" s="208"/>
      <c r="K248" s="208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176</v>
      </c>
      <c r="AU248" s="218" t="s">
        <v>99</v>
      </c>
      <c r="AV248" s="13" t="s">
        <v>82</v>
      </c>
      <c r="AW248" s="13" t="s">
        <v>30</v>
      </c>
      <c r="AX248" s="13" t="s">
        <v>73</v>
      </c>
      <c r="AY248" s="218" t="s">
        <v>166</v>
      </c>
    </row>
    <row r="249" spans="1:65" s="14" customFormat="1" ht="11.25">
      <c r="B249" s="219"/>
      <c r="C249" s="220"/>
      <c r="D249" s="209" t="s">
        <v>176</v>
      </c>
      <c r="E249" s="221" t="s">
        <v>1</v>
      </c>
      <c r="F249" s="222" t="s">
        <v>178</v>
      </c>
      <c r="G249" s="220"/>
      <c r="H249" s="223">
        <v>2.4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176</v>
      </c>
      <c r="AU249" s="229" t="s">
        <v>99</v>
      </c>
      <c r="AV249" s="14" t="s">
        <v>99</v>
      </c>
      <c r="AW249" s="14" t="s">
        <v>30</v>
      </c>
      <c r="AX249" s="14" t="s">
        <v>73</v>
      </c>
      <c r="AY249" s="229" t="s">
        <v>166</v>
      </c>
    </row>
    <row r="250" spans="1:65" s="13" customFormat="1" ht="11.25">
      <c r="B250" s="207"/>
      <c r="C250" s="208"/>
      <c r="D250" s="209" t="s">
        <v>176</v>
      </c>
      <c r="E250" s="210" t="s">
        <v>1</v>
      </c>
      <c r="F250" s="211" t="s">
        <v>277</v>
      </c>
      <c r="G250" s="208"/>
      <c r="H250" s="212">
        <v>4.8</v>
      </c>
      <c r="I250" s="213"/>
      <c r="J250" s="208"/>
      <c r="K250" s="208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176</v>
      </c>
      <c r="AU250" s="218" t="s">
        <v>99</v>
      </c>
      <c r="AV250" s="13" t="s">
        <v>82</v>
      </c>
      <c r="AW250" s="13" t="s">
        <v>30</v>
      </c>
      <c r="AX250" s="13" t="s">
        <v>73</v>
      </c>
      <c r="AY250" s="218" t="s">
        <v>166</v>
      </c>
    </row>
    <row r="251" spans="1:65" s="14" customFormat="1" ht="11.25">
      <c r="B251" s="219"/>
      <c r="C251" s="220"/>
      <c r="D251" s="209" t="s">
        <v>176</v>
      </c>
      <c r="E251" s="221" t="s">
        <v>1</v>
      </c>
      <c r="F251" s="222" t="s">
        <v>178</v>
      </c>
      <c r="G251" s="220"/>
      <c r="H251" s="223">
        <v>4.8</v>
      </c>
      <c r="I251" s="224"/>
      <c r="J251" s="220"/>
      <c r="K251" s="220"/>
      <c r="L251" s="225"/>
      <c r="M251" s="226"/>
      <c r="N251" s="227"/>
      <c r="O251" s="227"/>
      <c r="P251" s="227"/>
      <c r="Q251" s="227"/>
      <c r="R251" s="227"/>
      <c r="S251" s="227"/>
      <c r="T251" s="228"/>
      <c r="AT251" s="229" t="s">
        <v>176</v>
      </c>
      <c r="AU251" s="229" t="s">
        <v>99</v>
      </c>
      <c r="AV251" s="14" t="s">
        <v>99</v>
      </c>
      <c r="AW251" s="14" t="s">
        <v>30</v>
      </c>
      <c r="AX251" s="14" t="s">
        <v>73</v>
      </c>
      <c r="AY251" s="229" t="s">
        <v>166</v>
      </c>
    </row>
    <row r="252" spans="1:65" s="13" customFormat="1" ht="11.25">
      <c r="B252" s="207"/>
      <c r="C252" s="208"/>
      <c r="D252" s="209" t="s">
        <v>176</v>
      </c>
      <c r="E252" s="210" t="s">
        <v>1</v>
      </c>
      <c r="F252" s="211" t="s">
        <v>278</v>
      </c>
      <c r="G252" s="208"/>
      <c r="H252" s="212">
        <v>7.2</v>
      </c>
      <c r="I252" s="213"/>
      <c r="J252" s="208"/>
      <c r="K252" s="208"/>
      <c r="L252" s="214"/>
      <c r="M252" s="215"/>
      <c r="N252" s="216"/>
      <c r="O252" s="216"/>
      <c r="P252" s="216"/>
      <c r="Q252" s="216"/>
      <c r="R252" s="216"/>
      <c r="S252" s="216"/>
      <c r="T252" s="217"/>
      <c r="AT252" s="218" t="s">
        <v>176</v>
      </c>
      <c r="AU252" s="218" t="s">
        <v>99</v>
      </c>
      <c r="AV252" s="13" t="s">
        <v>82</v>
      </c>
      <c r="AW252" s="13" t="s">
        <v>30</v>
      </c>
      <c r="AX252" s="13" t="s">
        <v>73</v>
      </c>
      <c r="AY252" s="218" t="s">
        <v>166</v>
      </c>
    </row>
    <row r="253" spans="1:65" s="14" customFormat="1" ht="11.25">
      <c r="B253" s="219"/>
      <c r="C253" s="220"/>
      <c r="D253" s="209" t="s">
        <v>176</v>
      </c>
      <c r="E253" s="221" t="s">
        <v>1</v>
      </c>
      <c r="F253" s="222" t="s">
        <v>178</v>
      </c>
      <c r="G253" s="220"/>
      <c r="H253" s="223">
        <v>7.2</v>
      </c>
      <c r="I253" s="224"/>
      <c r="J253" s="220"/>
      <c r="K253" s="220"/>
      <c r="L253" s="225"/>
      <c r="M253" s="226"/>
      <c r="N253" s="227"/>
      <c r="O253" s="227"/>
      <c r="P253" s="227"/>
      <c r="Q253" s="227"/>
      <c r="R253" s="227"/>
      <c r="S253" s="227"/>
      <c r="T253" s="228"/>
      <c r="AT253" s="229" t="s">
        <v>176</v>
      </c>
      <c r="AU253" s="229" t="s">
        <v>99</v>
      </c>
      <c r="AV253" s="14" t="s">
        <v>99</v>
      </c>
      <c r="AW253" s="14" t="s">
        <v>30</v>
      </c>
      <c r="AX253" s="14" t="s">
        <v>73</v>
      </c>
      <c r="AY253" s="229" t="s">
        <v>166</v>
      </c>
    </row>
    <row r="254" spans="1:65" s="13" customFormat="1" ht="11.25">
      <c r="B254" s="207"/>
      <c r="C254" s="208"/>
      <c r="D254" s="209" t="s">
        <v>176</v>
      </c>
      <c r="E254" s="210" t="s">
        <v>1</v>
      </c>
      <c r="F254" s="211" t="s">
        <v>279</v>
      </c>
      <c r="G254" s="208"/>
      <c r="H254" s="212">
        <v>4.5</v>
      </c>
      <c r="I254" s="213"/>
      <c r="J254" s="208"/>
      <c r="K254" s="208"/>
      <c r="L254" s="214"/>
      <c r="M254" s="215"/>
      <c r="N254" s="216"/>
      <c r="O254" s="216"/>
      <c r="P254" s="216"/>
      <c r="Q254" s="216"/>
      <c r="R254" s="216"/>
      <c r="S254" s="216"/>
      <c r="T254" s="217"/>
      <c r="AT254" s="218" t="s">
        <v>176</v>
      </c>
      <c r="AU254" s="218" t="s">
        <v>99</v>
      </c>
      <c r="AV254" s="13" t="s">
        <v>82</v>
      </c>
      <c r="AW254" s="13" t="s">
        <v>30</v>
      </c>
      <c r="AX254" s="13" t="s">
        <v>73</v>
      </c>
      <c r="AY254" s="218" t="s">
        <v>166</v>
      </c>
    </row>
    <row r="255" spans="1:65" s="14" customFormat="1" ht="11.25">
      <c r="B255" s="219"/>
      <c r="C255" s="220"/>
      <c r="D255" s="209" t="s">
        <v>176</v>
      </c>
      <c r="E255" s="221" t="s">
        <v>1</v>
      </c>
      <c r="F255" s="222" t="s">
        <v>178</v>
      </c>
      <c r="G255" s="220"/>
      <c r="H255" s="223">
        <v>4.5</v>
      </c>
      <c r="I255" s="224"/>
      <c r="J255" s="220"/>
      <c r="K255" s="220"/>
      <c r="L255" s="225"/>
      <c r="M255" s="226"/>
      <c r="N255" s="227"/>
      <c r="O255" s="227"/>
      <c r="P255" s="227"/>
      <c r="Q255" s="227"/>
      <c r="R255" s="227"/>
      <c r="S255" s="227"/>
      <c r="T255" s="228"/>
      <c r="AT255" s="229" t="s">
        <v>176</v>
      </c>
      <c r="AU255" s="229" t="s">
        <v>99</v>
      </c>
      <c r="AV255" s="14" t="s">
        <v>99</v>
      </c>
      <c r="AW255" s="14" t="s">
        <v>30</v>
      </c>
      <c r="AX255" s="14" t="s">
        <v>73</v>
      </c>
      <c r="AY255" s="229" t="s">
        <v>166</v>
      </c>
    </row>
    <row r="256" spans="1:65" s="13" customFormat="1" ht="11.25">
      <c r="B256" s="207"/>
      <c r="C256" s="208"/>
      <c r="D256" s="209" t="s">
        <v>176</v>
      </c>
      <c r="E256" s="210" t="s">
        <v>1</v>
      </c>
      <c r="F256" s="211" t="s">
        <v>280</v>
      </c>
      <c r="G256" s="208"/>
      <c r="H256" s="212">
        <v>13.8</v>
      </c>
      <c r="I256" s="213"/>
      <c r="J256" s="208"/>
      <c r="K256" s="208"/>
      <c r="L256" s="214"/>
      <c r="M256" s="215"/>
      <c r="N256" s="216"/>
      <c r="O256" s="216"/>
      <c r="P256" s="216"/>
      <c r="Q256" s="216"/>
      <c r="R256" s="216"/>
      <c r="S256" s="216"/>
      <c r="T256" s="217"/>
      <c r="AT256" s="218" t="s">
        <v>176</v>
      </c>
      <c r="AU256" s="218" t="s">
        <v>99</v>
      </c>
      <c r="AV256" s="13" t="s">
        <v>82</v>
      </c>
      <c r="AW256" s="13" t="s">
        <v>30</v>
      </c>
      <c r="AX256" s="13" t="s">
        <v>73</v>
      </c>
      <c r="AY256" s="218" t="s">
        <v>166</v>
      </c>
    </row>
    <row r="257" spans="1:65" s="14" customFormat="1" ht="11.25">
      <c r="B257" s="219"/>
      <c r="C257" s="220"/>
      <c r="D257" s="209" t="s">
        <v>176</v>
      </c>
      <c r="E257" s="221" t="s">
        <v>1</v>
      </c>
      <c r="F257" s="222" t="s">
        <v>178</v>
      </c>
      <c r="G257" s="220"/>
      <c r="H257" s="223">
        <v>13.8</v>
      </c>
      <c r="I257" s="224"/>
      <c r="J257" s="220"/>
      <c r="K257" s="220"/>
      <c r="L257" s="225"/>
      <c r="M257" s="226"/>
      <c r="N257" s="227"/>
      <c r="O257" s="227"/>
      <c r="P257" s="227"/>
      <c r="Q257" s="227"/>
      <c r="R257" s="227"/>
      <c r="S257" s="227"/>
      <c r="T257" s="228"/>
      <c r="AT257" s="229" t="s">
        <v>176</v>
      </c>
      <c r="AU257" s="229" t="s">
        <v>99</v>
      </c>
      <c r="AV257" s="14" t="s">
        <v>99</v>
      </c>
      <c r="AW257" s="14" t="s">
        <v>30</v>
      </c>
      <c r="AX257" s="14" t="s">
        <v>73</v>
      </c>
      <c r="AY257" s="229" t="s">
        <v>166</v>
      </c>
    </row>
    <row r="258" spans="1:65" s="13" customFormat="1" ht="11.25">
      <c r="B258" s="207"/>
      <c r="C258" s="208"/>
      <c r="D258" s="209" t="s">
        <v>176</v>
      </c>
      <c r="E258" s="210" t="s">
        <v>1</v>
      </c>
      <c r="F258" s="211" t="s">
        <v>281</v>
      </c>
      <c r="G258" s="208"/>
      <c r="H258" s="212">
        <v>2.1</v>
      </c>
      <c r="I258" s="213"/>
      <c r="J258" s="208"/>
      <c r="K258" s="208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176</v>
      </c>
      <c r="AU258" s="218" t="s">
        <v>99</v>
      </c>
      <c r="AV258" s="13" t="s">
        <v>82</v>
      </c>
      <c r="AW258" s="13" t="s">
        <v>30</v>
      </c>
      <c r="AX258" s="13" t="s">
        <v>73</v>
      </c>
      <c r="AY258" s="218" t="s">
        <v>166</v>
      </c>
    </row>
    <row r="259" spans="1:65" s="14" customFormat="1" ht="11.25">
      <c r="B259" s="219"/>
      <c r="C259" s="220"/>
      <c r="D259" s="209" t="s">
        <v>176</v>
      </c>
      <c r="E259" s="221" t="s">
        <v>1</v>
      </c>
      <c r="F259" s="222" t="s">
        <v>178</v>
      </c>
      <c r="G259" s="220"/>
      <c r="H259" s="223">
        <v>2.1</v>
      </c>
      <c r="I259" s="224"/>
      <c r="J259" s="220"/>
      <c r="K259" s="220"/>
      <c r="L259" s="225"/>
      <c r="M259" s="226"/>
      <c r="N259" s="227"/>
      <c r="O259" s="227"/>
      <c r="P259" s="227"/>
      <c r="Q259" s="227"/>
      <c r="R259" s="227"/>
      <c r="S259" s="227"/>
      <c r="T259" s="228"/>
      <c r="AT259" s="229" t="s">
        <v>176</v>
      </c>
      <c r="AU259" s="229" t="s">
        <v>99</v>
      </c>
      <c r="AV259" s="14" t="s">
        <v>99</v>
      </c>
      <c r="AW259" s="14" t="s">
        <v>30</v>
      </c>
      <c r="AX259" s="14" t="s">
        <v>73</v>
      </c>
      <c r="AY259" s="229" t="s">
        <v>166</v>
      </c>
    </row>
    <row r="260" spans="1:65" s="15" customFormat="1" ht="11.25">
      <c r="B260" s="230"/>
      <c r="C260" s="231"/>
      <c r="D260" s="209" t="s">
        <v>176</v>
      </c>
      <c r="E260" s="232" t="s">
        <v>1</v>
      </c>
      <c r="F260" s="233" t="s">
        <v>206</v>
      </c>
      <c r="G260" s="231"/>
      <c r="H260" s="234">
        <v>34.800000000000004</v>
      </c>
      <c r="I260" s="235"/>
      <c r="J260" s="231"/>
      <c r="K260" s="231"/>
      <c r="L260" s="236"/>
      <c r="M260" s="237"/>
      <c r="N260" s="238"/>
      <c r="O260" s="238"/>
      <c r="P260" s="238"/>
      <c r="Q260" s="238"/>
      <c r="R260" s="238"/>
      <c r="S260" s="238"/>
      <c r="T260" s="239"/>
      <c r="AT260" s="240" t="s">
        <v>176</v>
      </c>
      <c r="AU260" s="240" t="s">
        <v>99</v>
      </c>
      <c r="AV260" s="15" t="s">
        <v>174</v>
      </c>
      <c r="AW260" s="15" t="s">
        <v>30</v>
      </c>
      <c r="AX260" s="15" t="s">
        <v>73</v>
      </c>
      <c r="AY260" s="240" t="s">
        <v>166</v>
      </c>
    </row>
    <row r="261" spans="1:65" s="13" customFormat="1" ht="11.25">
      <c r="B261" s="207"/>
      <c r="C261" s="208"/>
      <c r="D261" s="209" t="s">
        <v>176</v>
      </c>
      <c r="E261" s="210" t="s">
        <v>1</v>
      </c>
      <c r="F261" s="211" t="s">
        <v>285</v>
      </c>
      <c r="G261" s="208"/>
      <c r="H261" s="212">
        <v>38.28</v>
      </c>
      <c r="I261" s="213"/>
      <c r="J261" s="208"/>
      <c r="K261" s="208"/>
      <c r="L261" s="214"/>
      <c r="M261" s="215"/>
      <c r="N261" s="216"/>
      <c r="O261" s="216"/>
      <c r="P261" s="216"/>
      <c r="Q261" s="216"/>
      <c r="R261" s="216"/>
      <c r="S261" s="216"/>
      <c r="T261" s="217"/>
      <c r="AT261" s="218" t="s">
        <v>176</v>
      </c>
      <c r="AU261" s="218" t="s">
        <v>99</v>
      </c>
      <c r="AV261" s="13" t="s">
        <v>82</v>
      </c>
      <c r="AW261" s="13" t="s">
        <v>30</v>
      </c>
      <c r="AX261" s="13" t="s">
        <v>80</v>
      </c>
      <c r="AY261" s="218" t="s">
        <v>166</v>
      </c>
    </row>
    <row r="262" spans="1:65" s="2" customFormat="1" ht="24.2" customHeight="1">
      <c r="A262" s="35"/>
      <c r="B262" s="36"/>
      <c r="C262" s="193" t="s">
        <v>286</v>
      </c>
      <c r="D262" s="193" t="s">
        <v>170</v>
      </c>
      <c r="E262" s="194" t="s">
        <v>287</v>
      </c>
      <c r="F262" s="195" t="s">
        <v>288</v>
      </c>
      <c r="G262" s="196" t="s">
        <v>234</v>
      </c>
      <c r="H262" s="197">
        <v>72.3</v>
      </c>
      <c r="I262" s="198"/>
      <c r="J262" s="199">
        <f>ROUND(I262*H262,2)</f>
        <v>0</v>
      </c>
      <c r="K262" s="200"/>
      <c r="L262" s="40"/>
      <c r="M262" s="201" t="s">
        <v>1</v>
      </c>
      <c r="N262" s="202" t="s">
        <v>38</v>
      </c>
      <c r="O262" s="72"/>
      <c r="P262" s="203">
        <f>O262*H262</f>
        <v>0</v>
      </c>
      <c r="Q262" s="203">
        <v>4.3800000000000002E-3</v>
      </c>
      <c r="R262" s="203">
        <f>Q262*H262</f>
        <v>0.31667400000000001</v>
      </c>
      <c r="S262" s="203">
        <v>0</v>
      </c>
      <c r="T262" s="204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5" t="s">
        <v>174</v>
      </c>
      <c r="AT262" s="205" t="s">
        <v>170</v>
      </c>
      <c r="AU262" s="205" t="s">
        <v>99</v>
      </c>
      <c r="AY262" s="18" t="s">
        <v>166</v>
      </c>
      <c r="BE262" s="206">
        <f>IF(N262="základní",J262,0)</f>
        <v>0</v>
      </c>
      <c r="BF262" s="206">
        <f>IF(N262="snížená",J262,0)</f>
        <v>0</v>
      </c>
      <c r="BG262" s="206">
        <f>IF(N262="zákl. přenesená",J262,0)</f>
        <v>0</v>
      </c>
      <c r="BH262" s="206">
        <f>IF(N262="sníž. přenesená",J262,0)</f>
        <v>0</v>
      </c>
      <c r="BI262" s="206">
        <f>IF(N262="nulová",J262,0)</f>
        <v>0</v>
      </c>
      <c r="BJ262" s="18" t="s">
        <v>80</v>
      </c>
      <c r="BK262" s="206">
        <f>ROUND(I262*H262,2)</f>
        <v>0</v>
      </c>
      <c r="BL262" s="18" t="s">
        <v>174</v>
      </c>
      <c r="BM262" s="205" t="s">
        <v>289</v>
      </c>
    </row>
    <row r="263" spans="1:65" s="13" customFormat="1" ht="11.25">
      <c r="B263" s="207"/>
      <c r="C263" s="208"/>
      <c r="D263" s="209" t="s">
        <v>176</v>
      </c>
      <c r="E263" s="210" t="s">
        <v>1</v>
      </c>
      <c r="F263" s="211" t="s">
        <v>236</v>
      </c>
      <c r="G263" s="208"/>
      <c r="H263" s="212">
        <v>3</v>
      </c>
      <c r="I263" s="213"/>
      <c r="J263" s="208"/>
      <c r="K263" s="208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176</v>
      </c>
      <c r="AU263" s="218" t="s">
        <v>99</v>
      </c>
      <c r="AV263" s="13" t="s">
        <v>82</v>
      </c>
      <c r="AW263" s="13" t="s">
        <v>30</v>
      </c>
      <c r="AX263" s="13" t="s">
        <v>73</v>
      </c>
      <c r="AY263" s="218" t="s">
        <v>166</v>
      </c>
    </row>
    <row r="264" spans="1:65" s="14" customFormat="1" ht="11.25">
      <c r="B264" s="219"/>
      <c r="C264" s="220"/>
      <c r="D264" s="209" t="s">
        <v>176</v>
      </c>
      <c r="E264" s="221" t="s">
        <v>1</v>
      </c>
      <c r="F264" s="222" t="s">
        <v>178</v>
      </c>
      <c r="G264" s="220"/>
      <c r="H264" s="223">
        <v>3</v>
      </c>
      <c r="I264" s="224"/>
      <c r="J264" s="220"/>
      <c r="K264" s="220"/>
      <c r="L264" s="225"/>
      <c r="M264" s="226"/>
      <c r="N264" s="227"/>
      <c r="O264" s="227"/>
      <c r="P264" s="227"/>
      <c r="Q264" s="227"/>
      <c r="R264" s="227"/>
      <c r="S264" s="227"/>
      <c r="T264" s="228"/>
      <c r="AT264" s="229" t="s">
        <v>176</v>
      </c>
      <c r="AU264" s="229" t="s">
        <v>99</v>
      </c>
      <c r="AV264" s="14" t="s">
        <v>99</v>
      </c>
      <c r="AW264" s="14" t="s">
        <v>30</v>
      </c>
      <c r="AX264" s="14" t="s">
        <v>73</v>
      </c>
      <c r="AY264" s="229" t="s">
        <v>166</v>
      </c>
    </row>
    <row r="265" spans="1:65" s="16" customFormat="1" ht="11.25">
      <c r="B265" s="252"/>
      <c r="C265" s="253"/>
      <c r="D265" s="209" t="s">
        <v>176</v>
      </c>
      <c r="E265" s="254" t="s">
        <v>1</v>
      </c>
      <c r="F265" s="255" t="s">
        <v>246</v>
      </c>
      <c r="G265" s="253"/>
      <c r="H265" s="254" t="s">
        <v>1</v>
      </c>
      <c r="I265" s="256"/>
      <c r="J265" s="253"/>
      <c r="K265" s="253"/>
      <c r="L265" s="257"/>
      <c r="M265" s="258"/>
      <c r="N265" s="259"/>
      <c r="O265" s="259"/>
      <c r="P265" s="259"/>
      <c r="Q265" s="259"/>
      <c r="R265" s="259"/>
      <c r="S265" s="259"/>
      <c r="T265" s="260"/>
      <c r="AT265" s="261" t="s">
        <v>176</v>
      </c>
      <c r="AU265" s="261" t="s">
        <v>99</v>
      </c>
      <c r="AV265" s="16" t="s">
        <v>80</v>
      </c>
      <c r="AW265" s="16" t="s">
        <v>30</v>
      </c>
      <c r="AX265" s="16" t="s">
        <v>73</v>
      </c>
      <c r="AY265" s="261" t="s">
        <v>166</v>
      </c>
    </row>
    <row r="266" spans="1:65" s="13" customFormat="1" ht="11.25">
      <c r="B266" s="207"/>
      <c r="C266" s="208"/>
      <c r="D266" s="209" t="s">
        <v>176</v>
      </c>
      <c r="E266" s="210" t="s">
        <v>1</v>
      </c>
      <c r="F266" s="211" t="s">
        <v>247</v>
      </c>
      <c r="G266" s="208"/>
      <c r="H266" s="212">
        <v>4.8</v>
      </c>
      <c r="I266" s="213"/>
      <c r="J266" s="208"/>
      <c r="K266" s="208"/>
      <c r="L266" s="214"/>
      <c r="M266" s="215"/>
      <c r="N266" s="216"/>
      <c r="O266" s="216"/>
      <c r="P266" s="216"/>
      <c r="Q266" s="216"/>
      <c r="R266" s="216"/>
      <c r="S266" s="216"/>
      <c r="T266" s="217"/>
      <c r="AT266" s="218" t="s">
        <v>176</v>
      </c>
      <c r="AU266" s="218" t="s">
        <v>99</v>
      </c>
      <c r="AV266" s="13" t="s">
        <v>82</v>
      </c>
      <c r="AW266" s="13" t="s">
        <v>30</v>
      </c>
      <c r="AX266" s="13" t="s">
        <v>73</v>
      </c>
      <c r="AY266" s="218" t="s">
        <v>166</v>
      </c>
    </row>
    <row r="267" spans="1:65" s="13" customFormat="1" ht="11.25">
      <c r="B267" s="207"/>
      <c r="C267" s="208"/>
      <c r="D267" s="209" t="s">
        <v>176</v>
      </c>
      <c r="E267" s="210" t="s">
        <v>1</v>
      </c>
      <c r="F267" s="211" t="s">
        <v>248</v>
      </c>
      <c r="G267" s="208"/>
      <c r="H267" s="212">
        <v>6</v>
      </c>
      <c r="I267" s="213"/>
      <c r="J267" s="208"/>
      <c r="K267" s="208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176</v>
      </c>
      <c r="AU267" s="218" t="s">
        <v>99</v>
      </c>
      <c r="AV267" s="13" t="s">
        <v>82</v>
      </c>
      <c r="AW267" s="13" t="s">
        <v>30</v>
      </c>
      <c r="AX267" s="13" t="s">
        <v>73</v>
      </c>
      <c r="AY267" s="218" t="s">
        <v>166</v>
      </c>
    </row>
    <row r="268" spans="1:65" s="14" customFormat="1" ht="11.25">
      <c r="B268" s="219"/>
      <c r="C268" s="220"/>
      <c r="D268" s="209" t="s">
        <v>176</v>
      </c>
      <c r="E268" s="221" t="s">
        <v>1</v>
      </c>
      <c r="F268" s="222" t="s">
        <v>178</v>
      </c>
      <c r="G268" s="220"/>
      <c r="H268" s="223">
        <v>10.8</v>
      </c>
      <c r="I268" s="224"/>
      <c r="J268" s="220"/>
      <c r="K268" s="220"/>
      <c r="L268" s="225"/>
      <c r="M268" s="226"/>
      <c r="N268" s="227"/>
      <c r="O268" s="227"/>
      <c r="P268" s="227"/>
      <c r="Q268" s="227"/>
      <c r="R268" s="227"/>
      <c r="S268" s="227"/>
      <c r="T268" s="228"/>
      <c r="AT268" s="229" t="s">
        <v>176</v>
      </c>
      <c r="AU268" s="229" t="s">
        <v>99</v>
      </c>
      <c r="AV268" s="14" t="s">
        <v>99</v>
      </c>
      <c r="AW268" s="14" t="s">
        <v>30</v>
      </c>
      <c r="AX268" s="14" t="s">
        <v>73</v>
      </c>
      <c r="AY268" s="229" t="s">
        <v>166</v>
      </c>
    </row>
    <row r="269" spans="1:65" s="16" customFormat="1" ht="11.25">
      <c r="B269" s="252"/>
      <c r="C269" s="253"/>
      <c r="D269" s="209" t="s">
        <v>176</v>
      </c>
      <c r="E269" s="254" t="s">
        <v>1</v>
      </c>
      <c r="F269" s="255" t="s">
        <v>249</v>
      </c>
      <c r="G269" s="253"/>
      <c r="H269" s="254" t="s">
        <v>1</v>
      </c>
      <c r="I269" s="256"/>
      <c r="J269" s="253"/>
      <c r="K269" s="253"/>
      <c r="L269" s="257"/>
      <c r="M269" s="258"/>
      <c r="N269" s="259"/>
      <c r="O269" s="259"/>
      <c r="P269" s="259"/>
      <c r="Q269" s="259"/>
      <c r="R269" s="259"/>
      <c r="S269" s="259"/>
      <c r="T269" s="260"/>
      <c r="AT269" s="261" t="s">
        <v>176</v>
      </c>
      <c r="AU269" s="261" t="s">
        <v>99</v>
      </c>
      <c r="AV269" s="16" t="s">
        <v>80</v>
      </c>
      <c r="AW269" s="16" t="s">
        <v>30</v>
      </c>
      <c r="AX269" s="16" t="s">
        <v>73</v>
      </c>
      <c r="AY269" s="261" t="s">
        <v>166</v>
      </c>
    </row>
    <row r="270" spans="1:65" s="13" customFormat="1" ht="11.25">
      <c r="B270" s="207"/>
      <c r="C270" s="208"/>
      <c r="D270" s="209" t="s">
        <v>176</v>
      </c>
      <c r="E270" s="210" t="s">
        <v>1</v>
      </c>
      <c r="F270" s="211" t="s">
        <v>272</v>
      </c>
      <c r="G270" s="208"/>
      <c r="H270" s="212">
        <v>3.2</v>
      </c>
      <c r="I270" s="213"/>
      <c r="J270" s="208"/>
      <c r="K270" s="208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176</v>
      </c>
      <c r="AU270" s="218" t="s">
        <v>99</v>
      </c>
      <c r="AV270" s="13" t="s">
        <v>82</v>
      </c>
      <c r="AW270" s="13" t="s">
        <v>30</v>
      </c>
      <c r="AX270" s="13" t="s">
        <v>73</v>
      </c>
      <c r="AY270" s="218" t="s">
        <v>166</v>
      </c>
    </row>
    <row r="271" spans="1:65" s="13" customFormat="1" ht="11.25">
      <c r="B271" s="207"/>
      <c r="C271" s="208"/>
      <c r="D271" s="209" t="s">
        <v>176</v>
      </c>
      <c r="E271" s="210" t="s">
        <v>1</v>
      </c>
      <c r="F271" s="211" t="s">
        <v>273</v>
      </c>
      <c r="G271" s="208"/>
      <c r="H271" s="212">
        <v>3.2</v>
      </c>
      <c r="I271" s="213"/>
      <c r="J271" s="208"/>
      <c r="K271" s="208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176</v>
      </c>
      <c r="AU271" s="218" t="s">
        <v>99</v>
      </c>
      <c r="AV271" s="13" t="s">
        <v>82</v>
      </c>
      <c r="AW271" s="13" t="s">
        <v>30</v>
      </c>
      <c r="AX271" s="13" t="s">
        <v>73</v>
      </c>
      <c r="AY271" s="218" t="s">
        <v>166</v>
      </c>
    </row>
    <row r="272" spans="1:65" s="13" customFormat="1" ht="11.25">
      <c r="B272" s="207"/>
      <c r="C272" s="208"/>
      <c r="D272" s="209" t="s">
        <v>176</v>
      </c>
      <c r="E272" s="210" t="s">
        <v>1</v>
      </c>
      <c r="F272" s="211" t="s">
        <v>274</v>
      </c>
      <c r="G272" s="208"/>
      <c r="H272" s="212">
        <v>8</v>
      </c>
      <c r="I272" s="213"/>
      <c r="J272" s="208"/>
      <c r="K272" s="208"/>
      <c r="L272" s="214"/>
      <c r="M272" s="215"/>
      <c r="N272" s="216"/>
      <c r="O272" s="216"/>
      <c r="P272" s="216"/>
      <c r="Q272" s="216"/>
      <c r="R272" s="216"/>
      <c r="S272" s="216"/>
      <c r="T272" s="217"/>
      <c r="AT272" s="218" t="s">
        <v>176</v>
      </c>
      <c r="AU272" s="218" t="s">
        <v>99</v>
      </c>
      <c r="AV272" s="13" t="s">
        <v>82</v>
      </c>
      <c r="AW272" s="13" t="s">
        <v>30</v>
      </c>
      <c r="AX272" s="13" t="s">
        <v>73</v>
      </c>
      <c r="AY272" s="218" t="s">
        <v>166</v>
      </c>
    </row>
    <row r="273" spans="1:65" s="13" customFormat="1" ht="11.25">
      <c r="B273" s="207"/>
      <c r="C273" s="208"/>
      <c r="D273" s="209" t="s">
        <v>176</v>
      </c>
      <c r="E273" s="210" t="s">
        <v>1</v>
      </c>
      <c r="F273" s="211" t="s">
        <v>253</v>
      </c>
      <c r="G273" s="208"/>
      <c r="H273" s="212">
        <v>2.1</v>
      </c>
      <c r="I273" s="213"/>
      <c r="J273" s="208"/>
      <c r="K273" s="208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176</v>
      </c>
      <c r="AU273" s="218" t="s">
        <v>99</v>
      </c>
      <c r="AV273" s="13" t="s">
        <v>82</v>
      </c>
      <c r="AW273" s="13" t="s">
        <v>30</v>
      </c>
      <c r="AX273" s="13" t="s">
        <v>73</v>
      </c>
      <c r="AY273" s="218" t="s">
        <v>166</v>
      </c>
    </row>
    <row r="274" spans="1:65" s="14" customFormat="1" ht="11.25">
      <c r="B274" s="219"/>
      <c r="C274" s="220"/>
      <c r="D274" s="209" t="s">
        <v>176</v>
      </c>
      <c r="E274" s="221" t="s">
        <v>1</v>
      </c>
      <c r="F274" s="222" t="s">
        <v>178</v>
      </c>
      <c r="G274" s="220"/>
      <c r="H274" s="223">
        <v>16.5</v>
      </c>
      <c r="I274" s="224"/>
      <c r="J274" s="220"/>
      <c r="K274" s="220"/>
      <c r="L274" s="225"/>
      <c r="M274" s="226"/>
      <c r="N274" s="227"/>
      <c r="O274" s="227"/>
      <c r="P274" s="227"/>
      <c r="Q274" s="227"/>
      <c r="R274" s="227"/>
      <c r="S274" s="227"/>
      <c r="T274" s="228"/>
      <c r="AT274" s="229" t="s">
        <v>176</v>
      </c>
      <c r="AU274" s="229" t="s">
        <v>99</v>
      </c>
      <c r="AV274" s="14" t="s">
        <v>99</v>
      </c>
      <c r="AW274" s="14" t="s">
        <v>30</v>
      </c>
      <c r="AX274" s="14" t="s">
        <v>73</v>
      </c>
      <c r="AY274" s="229" t="s">
        <v>166</v>
      </c>
    </row>
    <row r="275" spans="1:65" s="13" customFormat="1" ht="11.25">
      <c r="B275" s="207"/>
      <c r="C275" s="208"/>
      <c r="D275" s="209" t="s">
        <v>176</v>
      </c>
      <c r="E275" s="210" t="s">
        <v>1</v>
      </c>
      <c r="F275" s="211" t="s">
        <v>275</v>
      </c>
      <c r="G275" s="208"/>
      <c r="H275" s="212">
        <v>7.2</v>
      </c>
      <c r="I275" s="213"/>
      <c r="J275" s="208"/>
      <c r="K275" s="208"/>
      <c r="L275" s="214"/>
      <c r="M275" s="215"/>
      <c r="N275" s="216"/>
      <c r="O275" s="216"/>
      <c r="P275" s="216"/>
      <c r="Q275" s="216"/>
      <c r="R275" s="216"/>
      <c r="S275" s="216"/>
      <c r="T275" s="217"/>
      <c r="AT275" s="218" t="s">
        <v>176</v>
      </c>
      <c r="AU275" s="218" t="s">
        <v>99</v>
      </c>
      <c r="AV275" s="13" t="s">
        <v>82</v>
      </c>
      <c r="AW275" s="13" t="s">
        <v>30</v>
      </c>
      <c r="AX275" s="13" t="s">
        <v>73</v>
      </c>
      <c r="AY275" s="218" t="s">
        <v>166</v>
      </c>
    </row>
    <row r="276" spans="1:65" s="14" customFormat="1" ht="11.25">
      <c r="B276" s="219"/>
      <c r="C276" s="220"/>
      <c r="D276" s="209" t="s">
        <v>176</v>
      </c>
      <c r="E276" s="221" t="s">
        <v>1</v>
      </c>
      <c r="F276" s="222" t="s">
        <v>178</v>
      </c>
      <c r="G276" s="220"/>
      <c r="H276" s="223">
        <v>7.2</v>
      </c>
      <c r="I276" s="224"/>
      <c r="J276" s="220"/>
      <c r="K276" s="220"/>
      <c r="L276" s="225"/>
      <c r="M276" s="226"/>
      <c r="N276" s="227"/>
      <c r="O276" s="227"/>
      <c r="P276" s="227"/>
      <c r="Q276" s="227"/>
      <c r="R276" s="227"/>
      <c r="S276" s="227"/>
      <c r="T276" s="228"/>
      <c r="AT276" s="229" t="s">
        <v>176</v>
      </c>
      <c r="AU276" s="229" t="s">
        <v>99</v>
      </c>
      <c r="AV276" s="14" t="s">
        <v>99</v>
      </c>
      <c r="AW276" s="14" t="s">
        <v>30</v>
      </c>
      <c r="AX276" s="14" t="s">
        <v>73</v>
      </c>
      <c r="AY276" s="229" t="s">
        <v>166</v>
      </c>
    </row>
    <row r="277" spans="1:65" s="13" customFormat="1" ht="11.25">
      <c r="B277" s="207"/>
      <c r="C277" s="208"/>
      <c r="D277" s="209" t="s">
        <v>176</v>
      </c>
      <c r="E277" s="210" t="s">
        <v>1</v>
      </c>
      <c r="F277" s="211" t="s">
        <v>276</v>
      </c>
      <c r="G277" s="208"/>
      <c r="H277" s="212">
        <v>2.4</v>
      </c>
      <c r="I277" s="213"/>
      <c r="J277" s="208"/>
      <c r="K277" s="208"/>
      <c r="L277" s="214"/>
      <c r="M277" s="215"/>
      <c r="N277" s="216"/>
      <c r="O277" s="216"/>
      <c r="P277" s="216"/>
      <c r="Q277" s="216"/>
      <c r="R277" s="216"/>
      <c r="S277" s="216"/>
      <c r="T277" s="217"/>
      <c r="AT277" s="218" t="s">
        <v>176</v>
      </c>
      <c r="AU277" s="218" t="s">
        <v>99</v>
      </c>
      <c r="AV277" s="13" t="s">
        <v>82</v>
      </c>
      <c r="AW277" s="13" t="s">
        <v>30</v>
      </c>
      <c r="AX277" s="13" t="s">
        <v>73</v>
      </c>
      <c r="AY277" s="218" t="s">
        <v>166</v>
      </c>
    </row>
    <row r="278" spans="1:65" s="13" customFormat="1" ht="11.25">
      <c r="B278" s="207"/>
      <c r="C278" s="208"/>
      <c r="D278" s="209" t="s">
        <v>176</v>
      </c>
      <c r="E278" s="210" t="s">
        <v>1</v>
      </c>
      <c r="F278" s="211" t="s">
        <v>277</v>
      </c>
      <c r="G278" s="208"/>
      <c r="H278" s="212">
        <v>4.8</v>
      </c>
      <c r="I278" s="213"/>
      <c r="J278" s="208"/>
      <c r="K278" s="208"/>
      <c r="L278" s="214"/>
      <c r="M278" s="215"/>
      <c r="N278" s="216"/>
      <c r="O278" s="216"/>
      <c r="P278" s="216"/>
      <c r="Q278" s="216"/>
      <c r="R278" s="216"/>
      <c r="S278" s="216"/>
      <c r="T278" s="217"/>
      <c r="AT278" s="218" t="s">
        <v>176</v>
      </c>
      <c r="AU278" s="218" t="s">
        <v>99</v>
      </c>
      <c r="AV278" s="13" t="s">
        <v>82</v>
      </c>
      <c r="AW278" s="13" t="s">
        <v>30</v>
      </c>
      <c r="AX278" s="13" t="s">
        <v>73</v>
      </c>
      <c r="AY278" s="218" t="s">
        <v>166</v>
      </c>
    </row>
    <row r="279" spans="1:65" s="13" customFormat="1" ht="11.25">
      <c r="B279" s="207"/>
      <c r="C279" s="208"/>
      <c r="D279" s="209" t="s">
        <v>176</v>
      </c>
      <c r="E279" s="210" t="s">
        <v>1</v>
      </c>
      <c r="F279" s="211" t="s">
        <v>278</v>
      </c>
      <c r="G279" s="208"/>
      <c r="H279" s="212">
        <v>7.2</v>
      </c>
      <c r="I279" s="213"/>
      <c r="J279" s="208"/>
      <c r="K279" s="208"/>
      <c r="L279" s="214"/>
      <c r="M279" s="215"/>
      <c r="N279" s="216"/>
      <c r="O279" s="216"/>
      <c r="P279" s="216"/>
      <c r="Q279" s="216"/>
      <c r="R279" s="216"/>
      <c r="S279" s="216"/>
      <c r="T279" s="217"/>
      <c r="AT279" s="218" t="s">
        <v>176</v>
      </c>
      <c r="AU279" s="218" t="s">
        <v>99</v>
      </c>
      <c r="AV279" s="13" t="s">
        <v>82</v>
      </c>
      <c r="AW279" s="13" t="s">
        <v>30</v>
      </c>
      <c r="AX279" s="13" t="s">
        <v>73</v>
      </c>
      <c r="AY279" s="218" t="s">
        <v>166</v>
      </c>
    </row>
    <row r="280" spans="1:65" s="13" customFormat="1" ht="11.25">
      <c r="B280" s="207"/>
      <c r="C280" s="208"/>
      <c r="D280" s="209" t="s">
        <v>176</v>
      </c>
      <c r="E280" s="210" t="s">
        <v>1</v>
      </c>
      <c r="F280" s="211" t="s">
        <v>279</v>
      </c>
      <c r="G280" s="208"/>
      <c r="H280" s="212">
        <v>4.5</v>
      </c>
      <c r="I280" s="213"/>
      <c r="J280" s="208"/>
      <c r="K280" s="208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176</v>
      </c>
      <c r="AU280" s="218" t="s">
        <v>99</v>
      </c>
      <c r="AV280" s="13" t="s">
        <v>82</v>
      </c>
      <c r="AW280" s="13" t="s">
        <v>30</v>
      </c>
      <c r="AX280" s="13" t="s">
        <v>73</v>
      </c>
      <c r="AY280" s="218" t="s">
        <v>166</v>
      </c>
    </row>
    <row r="281" spans="1:65" s="13" customFormat="1" ht="11.25">
      <c r="B281" s="207"/>
      <c r="C281" s="208"/>
      <c r="D281" s="209" t="s">
        <v>176</v>
      </c>
      <c r="E281" s="210" t="s">
        <v>1</v>
      </c>
      <c r="F281" s="211" t="s">
        <v>280</v>
      </c>
      <c r="G281" s="208"/>
      <c r="H281" s="212">
        <v>13.8</v>
      </c>
      <c r="I281" s="213"/>
      <c r="J281" s="208"/>
      <c r="K281" s="208"/>
      <c r="L281" s="214"/>
      <c r="M281" s="215"/>
      <c r="N281" s="216"/>
      <c r="O281" s="216"/>
      <c r="P281" s="216"/>
      <c r="Q281" s="216"/>
      <c r="R281" s="216"/>
      <c r="S281" s="216"/>
      <c r="T281" s="217"/>
      <c r="AT281" s="218" t="s">
        <v>176</v>
      </c>
      <c r="AU281" s="218" t="s">
        <v>99</v>
      </c>
      <c r="AV281" s="13" t="s">
        <v>82</v>
      </c>
      <c r="AW281" s="13" t="s">
        <v>30</v>
      </c>
      <c r="AX281" s="13" t="s">
        <v>73</v>
      </c>
      <c r="AY281" s="218" t="s">
        <v>166</v>
      </c>
    </row>
    <row r="282" spans="1:65" s="13" customFormat="1" ht="11.25">
      <c r="B282" s="207"/>
      <c r="C282" s="208"/>
      <c r="D282" s="209" t="s">
        <v>176</v>
      </c>
      <c r="E282" s="210" t="s">
        <v>1</v>
      </c>
      <c r="F282" s="211" t="s">
        <v>281</v>
      </c>
      <c r="G282" s="208"/>
      <c r="H282" s="212">
        <v>2.1</v>
      </c>
      <c r="I282" s="213"/>
      <c r="J282" s="208"/>
      <c r="K282" s="208"/>
      <c r="L282" s="214"/>
      <c r="M282" s="215"/>
      <c r="N282" s="216"/>
      <c r="O282" s="216"/>
      <c r="P282" s="216"/>
      <c r="Q282" s="216"/>
      <c r="R282" s="216"/>
      <c r="S282" s="216"/>
      <c r="T282" s="217"/>
      <c r="AT282" s="218" t="s">
        <v>176</v>
      </c>
      <c r="AU282" s="218" t="s">
        <v>99</v>
      </c>
      <c r="AV282" s="13" t="s">
        <v>82</v>
      </c>
      <c r="AW282" s="13" t="s">
        <v>30</v>
      </c>
      <c r="AX282" s="13" t="s">
        <v>73</v>
      </c>
      <c r="AY282" s="218" t="s">
        <v>166</v>
      </c>
    </row>
    <row r="283" spans="1:65" s="14" customFormat="1" ht="11.25">
      <c r="B283" s="219"/>
      <c r="C283" s="220"/>
      <c r="D283" s="209" t="s">
        <v>176</v>
      </c>
      <c r="E283" s="221" t="s">
        <v>1</v>
      </c>
      <c r="F283" s="222" t="s">
        <v>178</v>
      </c>
      <c r="G283" s="220"/>
      <c r="H283" s="223">
        <v>34.800000000000004</v>
      </c>
      <c r="I283" s="224"/>
      <c r="J283" s="220"/>
      <c r="K283" s="220"/>
      <c r="L283" s="225"/>
      <c r="M283" s="226"/>
      <c r="N283" s="227"/>
      <c r="O283" s="227"/>
      <c r="P283" s="227"/>
      <c r="Q283" s="227"/>
      <c r="R283" s="227"/>
      <c r="S283" s="227"/>
      <c r="T283" s="228"/>
      <c r="AT283" s="229" t="s">
        <v>176</v>
      </c>
      <c r="AU283" s="229" t="s">
        <v>99</v>
      </c>
      <c r="AV283" s="14" t="s">
        <v>99</v>
      </c>
      <c r="AW283" s="14" t="s">
        <v>30</v>
      </c>
      <c r="AX283" s="14" t="s">
        <v>73</v>
      </c>
      <c r="AY283" s="229" t="s">
        <v>166</v>
      </c>
    </row>
    <row r="284" spans="1:65" s="15" customFormat="1" ht="11.25">
      <c r="B284" s="230"/>
      <c r="C284" s="231"/>
      <c r="D284" s="209" t="s">
        <v>176</v>
      </c>
      <c r="E284" s="232" t="s">
        <v>1</v>
      </c>
      <c r="F284" s="233" t="s">
        <v>206</v>
      </c>
      <c r="G284" s="231"/>
      <c r="H284" s="234">
        <v>72.3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AT284" s="240" t="s">
        <v>176</v>
      </c>
      <c r="AU284" s="240" t="s">
        <v>99</v>
      </c>
      <c r="AV284" s="15" t="s">
        <v>174</v>
      </c>
      <c r="AW284" s="15" t="s">
        <v>30</v>
      </c>
      <c r="AX284" s="15" t="s">
        <v>80</v>
      </c>
      <c r="AY284" s="240" t="s">
        <v>166</v>
      </c>
    </row>
    <row r="285" spans="1:65" s="2" customFormat="1" ht="24.2" customHeight="1">
      <c r="A285" s="35"/>
      <c r="B285" s="36"/>
      <c r="C285" s="193" t="s">
        <v>184</v>
      </c>
      <c r="D285" s="193" t="s">
        <v>170</v>
      </c>
      <c r="E285" s="194" t="s">
        <v>290</v>
      </c>
      <c r="F285" s="195" t="s">
        <v>291</v>
      </c>
      <c r="G285" s="196" t="s">
        <v>234</v>
      </c>
      <c r="H285" s="197">
        <v>43.89</v>
      </c>
      <c r="I285" s="198"/>
      <c r="J285" s="199">
        <f>ROUND(I285*H285,2)</f>
        <v>0</v>
      </c>
      <c r="K285" s="200"/>
      <c r="L285" s="40"/>
      <c r="M285" s="201" t="s">
        <v>1</v>
      </c>
      <c r="N285" s="202" t="s">
        <v>38</v>
      </c>
      <c r="O285" s="72"/>
      <c r="P285" s="203">
        <f>O285*H285</f>
        <v>0</v>
      </c>
      <c r="Q285" s="203">
        <v>1.8380000000000001E-2</v>
      </c>
      <c r="R285" s="203">
        <f>Q285*H285</f>
        <v>0.80669820000000003</v>
      </c>
      <c r="S285" s="203">
        <v>0</v>
      </c>
      <c r="T285" s="204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5" t="s">
        <v>174</v>
      </c>
      <c r="AT285" s="205" t="s">
        <v>170</v>
      </c>
      <c r="AU285" s="205" t="s">
        <v>99</v>
      </c>
      <c r="AY285" s="18" t="s">
        <v>166</v>
      </c>
      <c r="BE285" s="206">
        <f>IF(N285="základní",J285,0)</f>
        <v>0</v>
      </c>
      <c r="BF285" s="206">
        <f>IF(N285="snížená",J285,0)</f>
        <v>0</v>
      </c>
      <c r="BG285" s="206">
        <f>IF(N285="zákl. přenesená",J285,0)</f>
        <v>0</v>
      </c>
      <c r="BH285" s="206">
        <f>IF(N285="sníž. přenesená",J285,0)</f>
        <v>0</v>
      </c>
      <c r="BI285" s="206">
        <f>IF(N285="nulová",J285,0)</f>
        <v>0</v>
      </c>
      <c r="BJ285" s="18" t="s">
        <v>80</v>
      </c>
      <c r="BK285" s="206">
        <f>ROUND(I285*H285,2)</f>
        <v>0</v>
      </c>
      <c r="BL285" s="18" t="s">
        <v>174</v>
      </c>
      <c r="BM285" s="205" t="s">
        <v>292</v>
      </c>
    </row>
    <row r="286" spans="1:65" s="13" customFormat="1" ht="11.25">
      <c r="B286" s="207"/>
      <c r="C286" s="208"/>
      <c r="D286" s="209" t="s">
        <v>176</v>
      </c>
      <c r="E286" s="210" t="s">
        <v>1</v>
      </c>
      <c r="F286" s="211" t="s">
        <v>293</v>
      </c>
      <c r="G286" s="208"/>
      <c r="H286" s="212">
        <v>1</v>
      </c>
      <c r="I286" s="213"/>
      <c r="J286" s="208"/>
      <c r="K286" s="208"/>
      <c r="L286" s="214"/>
      <c r="M286" s="215"/>
      <c r="N286" s="216"/>
      <c r="O286" s="216"/>
      <c r="P286" s="216"/>
      <c r="Q286" s="216"/>
      <c r="R286" s="216"/>
      <c r="S286" s="216"/>
      <c r="T286" s="217"/>
      <c r="AT286" s="218" t="s">
        <v>176</v>
      </c>
      <c r="AU286" s="218" t="s">
        <v>99</v>
      </c>
      <c r="AV286" s="13" t="s">
        <v>82</v>
      </c>
      <c r="AW286" s="13" t="s">
        <v>30</v>
      </c>
      <c r="AX286" s="13" t="s">
        <v>73</v>
      </c>
      <c r="AY286" s="218" t="s">
        <v>166</v>
      </c>
    </row>
    <row r="287" spans="1:65" s="14" customFormat="1" ht="11.25">
      <c r="B287" s="219"/>
      <c r="C287" s="220"/>
      <c r="D287" s="209" t="s">
        <v>176</v>
      </c>
      <c r="E287" s="221" t="s">
        <v>1</v>
      </c>
      <c r="F287" s="222" t="s">
        <v>178</v>
      </c>
      <c r="G287" s="220"/>
      <c r="H287" s="223">
        <v>1</v>
      </c>
      <c r="I287" s="224"/>
      <c r="J287" s="220"/>
      <c r="K287" s="220"/>
      <c r="L287" s="225"/>
      <c r="M287" s="226"/>
      <c r="N287" s="227"/>
      <c r="O287" s="227"/>
      <c r="P287" s="227"/>
      <c r="Q287" s="227"/>
      <c r="R287" s="227"/>
      <c r="S287" s="227"/>
      <c r="T287" s="228"/>
      <c r="AT287" s="229" t="s">
        <v>176</v>
      </c>
      <c r="AU287" s="229" t="s">
        <v>99</v>
      </c>
      <c r="AV287" s="14" t="s">
        <v>99</v>
      </c>
      <c r="AW287" s="14" t="s">
        <v>30</v>
      </c>
      <c r="AX287" s="14" t="s">
        <v>73</v>
      </c>
      <c r="AY287" s="229" t="s">
        <v>166</v>
      </c>
    </row>
    <row r="288" spans="1:65" s="16" customFormat="1" ht="11.25">
      <c r="B288" s="252"/>
      <c r="C288" s="253"/>
      <c r="D288" s="209" t="s">
        <v>176</v>
      </c>
      <c r="E288" s="254" t="s">
        <v>1</v>
      </c>
      <c r="F288" s="255" t="s">
        <v>246</v>
      </c>
      <c r="G288" s="253"/>
      <c r="H288" s="254" t="s">
        <v>1</v>
      </c>
      <c r="I288" s="256"/>
      <c r="J288" s="253"/>
      <c r="K288" s="253"/>
      <c r="L288" s="257"/>
      <c r="M288" s="258"/>
      <c r="N288" s="259"/>
      <c r="O288" s="259"/>
      <c r="P288" s="259"/>
      <c r="Q288" s="259"/>
      <c r="R288" s="259"/>
      <c r="S288" s="259"/>
      <c r="T288" s="260"/>
      <c r="AT288" s="261" t="s">
        <v>176</v>
      </c>
      <c r="AU288" s="261" t="s">
        <v>99</v>
      </c>
      <c r="AV288" s="16" t="s">
        <v>80</v>
      </c>
      <c r="AW288" s="16" t="s">
        <v>30</v>
      </c>
      <c r="AX288" s="16" t="s">
        <v>73</v>
      </c>
      <c r="AY288" s="261" t="s">
        <v>166</v>
      </c>
    </row>
    <row r="289" spans="2:51" s="13" customFormat="1" ht="11.25">
      <c r="B289" s="207"/>
      <c r="C289" s="208"/>
      <c r="D289" s="209" t="s">
        <v>176</v>
      </c>
      <c r="E289" s="210" t="s">
        <v>1</v>
      </c>
      <c r="F289" s="211" t="s">
        <v>294</v>
      </c>
      <c r="G289" s="208"/>
      <c r="H289" s="212">
        <v>1.6</v>
      </c>
      <c r="I289" s="213"/>
      <c r="J289" s="208"/>
      <c r="K289" s="208"/>
      <c r="L289" s="214"/>
      <c r="M289" s="215"/>
      <c r="N289" s="216"/>
      <c r="O289" s="216"/>
      <c r="P289" s="216"/>
      <c r="Q289" s="216"/>
      <c r="R289" s="216"/>
      <c r="S289" s="216"/>
      <c r="T289" s="217"/>
      <c r="AT289" s="218" t="s">
        <v>176</v>
      </c>
      <c r="AU289" s="218" t="s">
        <v>99</v>
      </c>
      <c r="AV289" s="13" t="s">
        <v>82</v>
      </c>
      <c r="AW289" s="13" t="s">
        <v>30</v>
      </c>
      <c r="AX289" s="13" t="s">
        <v>73</v>
      </c>
      <c r="AY289" s="218" t="s">
        <v>166</v>
      </c>
    </row>
    <row r="290" spans="2:51" s="13" customFormat="1" ht="11.25">
      <c r="B290" s="207"/>
      <c r="C290" s="208"/>
      <c r="D290" s="209" t="s">
        <v>176</v>
      </c>
      <c r="E290" s="210" t="s">
        <v>1</v>
      </c>
      <c r="F290" s="211" t="s">
        <v>295</v>
      </c>
      <c r="G290" s="208"/>
      <c r="H290" s="212">
        <v>2</v>
      </c>
      <c r="I290" s="213"/>
      <c r="J290" s="208"/>
      <c r="K290" s="208"/>
      <c r="L290" s="214"/>
      <c r="M290" s="215"/>
      <c r="N290" s="216"/>
      <c r="O290" s="216"/>
      <c r="P290" s="216"/>
      <c r="Q290" s="216"/>
      <c r="R290" s="216"/>
      <c r="S290" s="216"/>
      <c r="T290" s="217"/>
      <c r="AT290" s="218" t="s">
        <v>176</v>
      </c>
      <c r="AU290" s="218" t="s">
        <v>99</v>
      </c>
      <c r="AV290" s="13" t="s">
        <v>82</v>
      </c>
      <c r="AW290" s="13" t="s">
        <v>30</v>
      </c>
      <c r="AX290" s="13" t="s">
        <v>73</v>
      </c>
      <c r="AY290" s="218" t="s">
        <v>166</v>
      </c>
    </row>
    <row r="291" spans="2:51" s="14" customFormat="1" ht="11.25">
      <c r="B291" s="219"/>
      <c r="C291" s="220"/>
      <c r="D291" s="209" t="s">
        <v>176</v>
      </c>
      <c r="E291" s="221" t="s">
        <v>1</v>
      </c>
      <c r="F291" s="222" t="s">
        <v>178</v>
      </c>
      <c r="G291" s="220"/>
      <c r="H291" s="223">
        <v>3.6</v>
      </c>
      <c r="I291" s="224"/>
      <c r="J291" s="220"/>
      <c r="K291" s="220"/>
      <c r="L291" s="225"/>
      <c r="M291" s="226"/>
      <c r="N291" s="227"/>
      <c r="O291" s="227"/>
      <c r="P291" s="227"/>
      <c r="Q291" s="227"/>
      <c r="R291" s="227"/>
      <c r="S291" s="227"/>
      <c r="T291" s="228"/>
      <c r="AT291" s="229" t="s">
        <v>176</v>
      </c>
      <c r="AU291" s="229" t="s">
        <v>99</v>
      </c>
      <c r="AV291" s="14" t="s">
        <v>99</v>
      </c>
      <c r="AW291" s="14" t="s">
        <v>30</v>
      </c>
      <c r="AX291" s="14" t="s">
        <v>73</v>
      </c>
      <c r="AY291" s="229" t="s">
        <v>166</v>
      </c>
    </row>
    <row r="292" spans="2:51" s="16" customFormat="1" ht="11.25">
      <c r="B292" s="252"/>
      <c r="C292" s="253"/>
      <c r="D292" s="209" t="s">
        <v>176</v>
      </c>
      <c r="E292" s="254" t="s">
        <v>1</v>
      </c>
      <c r="F292" s="255" t="s">
        <v>296</v>
      </c>
      <c r="G292" s="253"/>
      <c r="H292" s="254" t="s">
        <v>1</v>
      </c>
      <c r="I292" s="256"/>
      <c r="J292" s="253"/>
      <c r="K292" s="253"/>
      <c r="L292" s="257"/>
      <c r="M292" s="258"/>
      <c r="N292" s="259"/>
      <c r="O292" s="259"/>
      <c r="P292" s="259"/>
      <c r="Q292" s="259"/>
      <c r="R292" s="259"/>
      <c r="S292" s="259"/>
      <c r="T292" s="260"/>
      <c r="AT292" s="261" t="s">
        <v>176</v>
      </c>
      <c r="AU292" s="261" t="s">
        <v>99</v>
      </c>
      <c r="AV292" s="16" t="s">
        <v>80</v>
      </c>
      <c r="AW292" s="16" t="s">
        <v>30</v>
      </c>
      <c r="AX292" s="16" t="s">
        <v>73</v>
      </c>
      <c r="AY292" s="261" t="s">
        <v>166</v>
      </c>
    </row>
    <row r="293" spans="2:51" s="13" customFormat="1" ht="11.25">
      <c r="B293" s="207"/>
      <c r="C293" s="208"/>
      <c r="D293" s="209" t="s">
        <v>176</v>
      </c>
      <c r="E293" s="210" t="s">
        <v>1</v>
      </c>
      <c r="F293" s="211" t="s">
        <v>272</v>
      </c>
      <c r="G293" s="208"/>
      <c r="H293" s="212">
        <v>3.2</v>
      </c>
      <c r="I293" s="213"/>
      <c r="J293" s="208"/>
      <c r="K293" s="208"/>
      <c r="L293" s="214"/>
      <c r="M293" s="215"/>
      <c r="N293" s="216"/>
      <c r="O293" s="216"/>
      <c r="P293" s="216"/>
      <c r="Q293" s="216"/>
      <c r="R293" s="216"/>
      <c r="S293" s="216"/>
      <c r="T293" s="217"/>
      <c r="AT293" s="218" t="s">
        <v>176</v>
      </c>
      <c r="AU293" s="218" t="s">
        <v>99</v>
      </c>
      <c r="AV293" s="13" t="s">
        <v>82</v>
      </c>
      <c r="AW293" s="13" t="s">
        <v>30</v>
      </c>
      <c r="AX293" s="13" t="s">
        <v>73</v>
      </c>
      <c r="AY293" s="218" t="s">
        <v>166</v>
      </c>
    </row>
    <row r="294" spans="2:51" s="13" customFormat="1" ht="11.25">
      <c r="B294" s="207"/>
      <c r="C294" s="208"/>
      <c r="D294" s="209" t="s">
        <v>176</v>
      </c>
      <c r="E294" s="210" t="s">
        <v>1</v>
      </c>
      <c r="F294" s="211" t="s">
        <v>273</v>
      </c>
      <c r="G294" s="208"/>
      <c r="H294" s="212">
        <v>3.2</v>
      </c>
      <c r="I294" s="213"/>
      <c r="J294" s="208"/>
      <c r="K294" s="208"/>
      <c r="L294" s="214"/>
      <c r="M294" s="215"/>
      <c r="N294" s="216"/>
      <c r="O294" s="216"/>
      <c r="P294" s="216"/>
      <c r="Q294" s="216"/>
      <c r="R294" s="216"/>
      <c r="S294" s="216"/>
      <c r="T294" s="217"/>
      <c r="AT294" s="218" t="s">
        <v>176</v>
      </c>
      <c r="AU294" s="218" t="s">
        <v>99</v>
      </c>
      <c r="AV294" s="13" t="s">
        <v>82</v>
      </c>
      <c r="AW294" s="13" t="s">
        <v>30</v>
      </c>
      <c r="AX294" s="13" t="s">
        <v>73</v>
      </c>
      <c r="AY294" s="218" t="s">
        <v>166</v>
      </c>
    </row>
    <row r="295" spans="2:51" s="13" customFormat="1" ht="11.25">
      <c r="B295" s="207"/>
      <c r="C295" s="208"/>
      <c r="D295" s="209" t="s">
        <v>176</v>
      </c>
      <c r="E295" s="210" t="s">
        <v>1</v>
      </c>
      <c r="F295" s="211" t="s">
        <v>274</v>
      </c>
      <c r="G295" s="208"/>
      <c r="H295" s="212">
        <v>8</v>
      </c>
      <c r="I295" s="213"/>
      <c r="J295" s="208"/>
      <c r="K295" s="208"/>
      <c r="L295" s="214"/>
      <c r="M295" s="215"/>
      <c r="N295" s="216"/>
      <c r="O295" s="216"/>
      <c r="P295" s="216"/>
      <c r="Q295" s="216"/>
      <c r="R295" s="216"/>
      <c r="S295" s="216"/>
      <c r="T295" s="217"/>
      <c r="AT295" s="218" t="s">
        <v>176</v>
      </c>
      <c r="AU295" s="218" t="s">
        <v>99</v>
      </c>
      <c r="AV295" s="13" t="s">
        <v>82</v>
      </c>
      <c r="AW295" s="13" t="s">
        <v>30</v>
      </c>
      <c r="AX295" s="13" t="s">
        <v>73</v>
      </c>
      <c r="AY295" s="218" t="s">
        <v>166</v>
      </c>
    </row>
    <row r="296" spans="2:51" s="13" customFormat="1" ht="11.25">
      <c r="B296" s="207"/>
      <c r="C296" s="208"/>
      <c r="D296" s="209" t="s">
        <v>176</v>
      </c>
      <c r="E296" s="210" t="s">
        <v>1</v>
      </c>
      <c r="F296" s="211" t="s">
        <v>253</v>
      </c>
      <c r="G296" s="208"/>
      <c r="H296" s="212">
        <v>2.1</v>
      </c>
      <c r="I296" s="213"/>
      <c r="J296" s="208"/>
      <c r="K296" s="208"/>
      <c r="L296" s="214"/>
      <c r="M296" s="215"/>
      <c r="N296" s="216"/>
      <c r="O296" s="216"/>
      <c r="P296" s="216"/>
      <c r="Q296" s="216"/>
      <c r="R296" s="216"/>
      <c r="S296" s="216"/>
      <c r="T296" s="217"/>
      <c r="AT296" s="218" t="s">
        <v>176</v>
      </c>
      <c r="AU296" s="218" t="s">
        <v>99</v>
      </c>
      <c r="AV296" s="13" t="s">
        <v>82</v>
      </c>
      <c r="AW296" s="13" t="s">
        <v>30</v>
      </c>
      <c r="AX296" s="13" t="s">
        <v>73</v>
      </c>
      <c r="AY296" s="218" t="s">
        <v>166</v>
      </c>
    </row>
    <row r="297" spans="2:51" s="14" customFormat="1" ht="11.25">
      <c r="B297" s="219"/>
      <c r="C297" s="220"/>
      <c r="D297" s="209" t="s">
        <v>176</v>
      </c>
      <c r="E297" s="221" t="s">
        <v>1</v>
      </c>
      <c r="F297" s="222" t="s">
        <v>178</v>
      </c>
      <c r="G297" s="220"/>
      <c r="H297" s="223">
        <v>16.5</v>
      </c>
      <c r="I297" s="224"/>
      <c r="J297" s="220"/>
      <c r="K297" s="220"/>
      <c r="L297" s="225"/>
      <c r="M297" s="226"/>
      <c r="N297" s="227"/>
      <c r="O297" s="227"/>
      <c r="P297" s="227"/>
      <c r="Q297" s="227"/>
      <c r="R297" s="227"/>
      <c r="S297" s="227"/>
      <c r="T297" s="228"/>
      <c r="AT297" s="229" t="s">
        <v>176</v>
      </c>
      <c r="AU297" s="229" t="s">
        <v>99</v>
      </c>
      <c r="AV297" s="14" t="s">
        <v>99</v>
      </c>
      <c r="AW297" s="14" t="s">
        <v>30</v>
      </c>
      <c r="AX297" s="14" t="s">
        <v>73</v>
      </c>
      <c r="AY297" s="229" t="s">
        <v>166</v>
      </c>
    </row>
    <row r="298" spans="2:51" s="13" customFormat="1" ht="11.25">
      <c r="B298" s="207"/>
      <c r="C298" s="208"/>
      <c r="D298" s="209" t="s">
        <v>176</v>
      </c>
      <c r="E298" s="210" t="s">
        <v>1</v>
      </c>
      <c r="F298" s="211" t="s">
        <v>275</v>
      </c>
      <c r="G298" s="208"/>
      <c r="H298" s="212">
        <v>7.2</v>
      </c>
      <c r="I298" s="213"/>
      <c r="J298" s="208"/>
      <c r="K298" s="208"/>
      <c r="L298" s="214"/>
      <c r="M298" s="215"/>
      <c r="N298" s="216"/>
      <c r="O298" s="216"/>
      <c r="P298" s="216"/>
      <c r="Q298" s="216"/>
      <c r="R298" s="216"/>
      <c r="S298" s="216"/>
      <c r="T298" s="217"/>
      <c r="AT298" s="218" t="s">
        <v>176</v>
      </c>
      <c r="AU298" s="218" t="s">
        <v>99</v>
      </c>
      <c r="AV298" s="13" t="s">
        <v>82</v>
      </c>
      <c r="AW298" s="13" t="s">
        <v>30</v>
      </c>
      <c r="AX298" s="13" t="s">
        <v>73</v>
      </c>
      <c r="AY298" s="218" t="s">
        <v>166</v>
      </c>
    </row>
    <row r="299" spans="2:51" s="14" customFormat="1" ht="11.25">
      <c r="B299" s="219"/>
      <c r="C299" s="220"/>
      <c r="D299" s="209" t="s">
        <v>176</v>
      </c>
      <c r="E299" s="221" t="s">
        <v>1</v>
      </c>
      <c r="F299" s="222" t="s">
        <v>178</v>
      </c>
      <c r="G299" s="220"/>
      <c r="H299" s="223">
        <v>7.2</v>
      </c>
      <c r="I299" s="224"/>
      <c r="J299" s="220"/>
      <c r="K299" s="220"/>
      <c r="L299" s="225"/>
      <c r="M299" s="226"/>
      <c r="N299" s="227"/>
      <c r="O299" s="227"/>
      <c r="P299" s="227"/>
      <c r="Q299" s="227"/>
      <c r="R299" s="227"/>
      <c r="S299" s="227"/>
      <c r="T299" s="228"/>
      <c r="AT299" s="229" t="s">
        <v>176</v>
      </c>
      <c r="AU299" s="229" t="s">
        <v>99</v>
      </c>
      <c r="AV299" s="14" t="s">
        <v>99</v>
      </c>
      <c r="AW299" s="14" t="s">
        <v>30</v>
      </c>
      <c r="AX299" s="14" t="s">
        <v>73</v>
      </c>
      <c r="AY299" s="229" t="s">
        <v>166</v>
      </c>
    </row>
    <row r="300" spans="2:51" s="13" customFormat="1" ht="11.25">
      <c r="B300" s="207"/>
      <c r="C300" s="208"/>
      <c r="D300" s="209" t="s">
        <v>176</v>
      </c>
      <c r="E300" s="210" t="s">
        <v>1</v>
      </c>
      <c r="F300" s="211" t="s">
        <v>297</v>
      </c>
      <c r="G300" s="208"/>
      <c r="H300" s="212">
        <v>0.8</v>
      </c>
      <c r="I300" s="213"/>
      <c r="J300" s="208"/>
      <c r="K300" s="208"/>
      <c r="L300" s="214"/>
      <c r="M300" s="215"/>
      <c r="N300" s="216"/>
      <c r="O300" s="216"/>
      <c r="P300" s="216"/>
      <c r="Q300" s="216"/>
      <c r="R300" s="216"/>
      <c r="S300" s="216"/>
      <c r="T300" s="217"/>
      <c r="AT300" s="218" t="s">
        <v>176</v>
      </c>
      <c r="AU300" s="218" t="s">
        <v>99</v>
      </c>
      <c r="AV300" s="13" t="s">
        <v>82</v>
      </c>
      <c r="AW300" s="13" t="s">
        <v>30</v>
      </c>
      <c r="AX300" s="13" t="s">
        <v>73</v>
      </c>
      <c r="AY300" s="218" t="s">
        <v>166</v>
      </c>
    </row>
    <row r="301" spans="2:51" s="13" customFormat="1" ht="11.25">
      <c r="B301" s="207"/>
      <c r="C301" s="208"/>
      <c r="D301" s="209" t="s">
        <v>176</v>
      </c>
      <c r="E301" s="210" t="s">
        <v>1</v>
      </c>
      <c r="F301" s="211" t="s">
        <v>298</v>
      </c>
      <c r="G301" s="208"/>
      <c r="H301" s="212">
        <v>1.6</v>
      </c>
      <c r="I301" s="213"/>
      <c r="J301" s="208"/>
      <c r="K301" s="208"/>
      <c r="L301" s="214"/>
      <c r="M301" s="215"/>
      <c r="N301" s="216"/>
      <c r="O301" s="216"/>
      <c r="P301" s="216"/>
      <c r="Q301" s="216"/>
      <c r="R301" s="216"/>
      <c r="S301" s="216"/>
      <c r="T301" s="217"/>
      <c r="AT301" s="218" t="s">
        <v>176</v>
      </c>
      <c r="AU301" s="218" t="s">
        <v>99</v>
      </c>
      <c r="AV301" s="13" t="s">
        <v>82</v>
      </c>
      <c r="AW301" s="13" t="s">
        <v>30</v>
      </c>
      <c r="AX301" s="13" t="s">
        <v>73</v>
      </c>
      <c r="AY301" s="218" t="s">
        <v>166</v>
      </c>
    </row>
    <row r="302" spans="2:51" s="13" customFormat="1" ht="11.25">
      <c r="B302" s="207"/>
      <c r="C302" s="208"/>
      <c r="D302" s="209" t="s">
        <v>176</v>
      </c>
      <c r="E302" s="210" t="s">
        <v>1</v>
      </c>
      <c r="F302" s="211" t="s">
        <v>299</v>
      </c>
      <c r="G302" s="208"/>
      <c r="H302" s="212">
        <v>2.4</v>
      </c>
      <c r="I302" s="213"/>
      <c r="J302" s="208"/>
      <c r="K302" s="208"/>
      <c r="L302" s="214"/>
      <c r="M302" s="215"/>
      <c r="N302" s="216"/>
      <c r="O302" s="216"/>
      <c r="P302" s="216"/>
      <c r="Q302" s="216"/>
      <c r="R302" s="216"/>
      <c r="S302" s="216"/>
      <c r="T302" s="217"/>
      <c r="AT302" s="218" t="s">
        <v>176</v>
      </c>
      <c r="AU302" s="218" t="s">
        <v>99</v>
      </c>
      <c r="AV302" s="13" t="s">
        <v>82</v>
      </c>
      <c r="AW302" s="13" t="s">
        <v>30</v>
      </c>
      <c r="AX302" s="13" t="s">
        <v>73</v>
      </c>
      <c r="AY302" s="218" t="s">
        <v>166</v>
      </c>
    </row>
    <row r="303" spans="2:51" s="13" customFormat="1" ht="11.25">
      <c r="B303" s="207"/>
      <c r="C303" s="208"/>
      <c r="D303" s="209" t="s">
        <v>176</v>
      </c>
      <c r="E303" s="210" t="s">
        <v>1</v>
      </c>
      <c r="F303" s="211" t="s">
        <v>300</v>
      </c>
      <c r="G303" s="208"/>
      <c r="H303" s="212">
        <v>1.5</v>
      </c>
      <c r="I303" s="213"/>
      <c r="J303" s="208"/>
      <c r="K303" s="208"/>
      <c r="L303" s="214"/>
      <c r="M303" s="215"/>
      <c r="N303" s="216"/>
      <c r="O303" s="216"/>
      <c r="P303" s="216"/>
      <c r="Q303" s="216"/>
      <c r="R303" s="216"/>
      <c r="S303" s="216"/>
      <c r="T303" s="217"/>
      <c r="AT303" s="218" t="s">
        <v>176</v>
      </c>
      <c r="AU303" s="218" t="s">
        <v>99</v>
      </c>
      <c r="AV303" s="13" t="s">
        <v>82</v>
      </c>
      <c r="AW303" s="13" t="s">
        <v>30</v>
      </c>
      <c r="AX303" s="13" t="s">
        <v>73</v>
      </c>
      <c r="AY303" s="218" t="s">
        <v>166</v>
      </c>
    </row>
    <row r="304" spans="2:51" s="13" customFormat="1" ht="11.25">
      <c r="B304" s="207"/>
      <c r="C304" s="208"/>
      <c r="D304" s="209" t="s">
        <v>176</v>
      </c>
      <c r="E304" s="210" t="s">
        <v>1</v>
      </c>
      <c r="F304" s="211" t="s">
        <v>301</v>
      </c>
      <c r="G304" s="208"/>
      <c r="H304" s="212">
        <v>4.5999999999999996</v>
      </c>
      <c r="I304" s="213"/>
      <c r="J304" s="208"/>
      <c r="K304" s="208"/>
      <c r="L304" s="214"/>
      <c r="M304" s="215"/>
      <c r="N304" s="216"/>
      <c r="O304" s="216"/>
      <c r="P304" s="216"/>
      <c r="Q304" s="216"/>
      <c r="R304" s="216"/>
      <c r="S304" s="216"/>
      <c r="T304" s="217"/>
      <c r="AT304" s="218" t="s">
        <v>176</v>
      </c>
      <c r="AU304" s="218" t="s">
        <v>99</v>
      </c>
      <c r="AV304" s="13" t="s">
        <v>82</v>
      </c>
      <c r="AW304" s="13" t="s">
        <v>30</v>
      </c>
      <c r="AX304" s="13" t="s">
        <v>73</v>
      </c>
      <c r="AY304" s="218" t="s">
        <v>166</v>
      </c>
    </row>
    <row r="305" spans="1:65" s="13" customFormat="1" ht="11.25">
      <c r="B305" s="207"/>
      <c r="C305" s="208"/>
      <c r="D305" s="209" t="s">
        <v>176</v>
      </c>
      <c r="E305" s="210" t="s">
        <v>1</v>
      </c>
      <c r="F305" s="211" t="s">
        <v>302</v>
      </c>
      <c r="G305" s="208"/>
      <c r="H305" s="212">
        <v>0.7</v>
      </c>
      <c r="I305" s="213"/>
      <c r="J305" s="208"/>
      <c r="K305" s="208"/>
      <c r="L305" s="214"/>
      <c r="M305" s="215"/>
      <c r="N305" s="216"/>
      <c r="O305" s="216"/>
      <c r="P305" s="216"/>
      <c r="Q305" s="216"/>
      <c r="R305" s="216"/>
      <c r="S305" s="216"/>
      <c r="T305" s="217"/>
      <c r="AT305" s="218" t="s">
        <v>176</v>
      </c>
      <c r="AU305" s="218" t="s">
        <v>99</v>
      </c>
      <c r="AV305" s="13" t="s">
        <v>82</v>
      </c>
      <c r="AW305" s="13" t="s">
        <v>30</v>
      </c>
      <c r="AX305" s="13" t="s">
        <v>73</v>
      </c>
      <c r="AY305" s="218" t="s">
        <v>166</v>
      </c>
    </row>
    <row r="306" spans="1:65" s="14" customFormat="1" ht="11.25">
      <c r="B306" s="219"/>
      <c r="C306" s="220"/>
      <c r="D306" s="209" t="s">
        <v>176</v>
      </c>
      <c r="E306" s="221" t="s">
        <v>1</v>
      </c>
      <c r="F306" s="222" t="s">
        <v>178</v>
      </c>
      <c r="G306" s="220"/>
      <c r="H306" s="223">
        <v>11.6</v>
      </c>
      <c r="I306" s="224"/>
      <c r="J306" s="220"/>
      <c r="K306" s="220"/>
      <c r="L306" s="225"/>
      <c r="M306" s="226"/>
      <c r="N306" s="227"/>
      <c r="O306" s="227"/>
      <c r="P306" s="227"/>
      <c r="Q306" s="227"/>
      <c r="R306" s="227"/>
      <c r="S306" s="227"/>
      <c r="T306" s="228"/>
      <c r="AT306" s="229" t="s">
        <v>176</v>
      </c>
      <c r="AU306" s="229" t="s">
        <v>99</v>
      </c>
      <c r="AV306" s="14" t="s">
        <v>99</v>
      </c>
      <c r="AW306" s="14" t="s">
        <v>30</v>
      </c>
      <c r="AX306" s="14" t="s">
        <v>73</v>
      </c>
      <c r="AY306" s="229" t="s">
        <v>166</v>
      </c>
    </row>
    <row r="307" spans="1:65" s="15" customFormat="1" ht="11.25">
      <c r="B307" s="230"/>
      <c r="C307" s="231"/>
      <c r="D307" s="209" t="s">
        <v>176</v>
      </c>
      <c r="E307" s="232" t="s">
        <v>1</v>
      </c>
      <c r="F307" s="233" t="s">
        <v>206</v>
      </c>
      <c r="G307" s="231"/>
      <c r="H307" s="234">
        <v>39.900000000000006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AT307" s="240" t="s">
        <v>176</v>
      </c>
      <c r="AU307" s="240" t="s">
        <v>99</v>
      </c>
      <c r="AV307" s="15" t="s">
        <v>174</v>
      </c>
      <c r="AW307" s="15" t="s">
        <v>30</v>
      </c>
      <c r="AX307" s="15" t="s">
        <v>73</v>
      </c>
      <c r="AY307" s="240" t="s">
        <v>166</v>
      </c>
    </row>
    <row r="308" spans="1:65" s="13" customFormat="1" ht="11.25">
      <c r="B308" s="207"/>
      <c r="C308" s="208"/>
      <c r="D308" s="209" t="s">
        <v>176</v>
      </c>
      <c r="E308" s="210" t="s">
        <v>1</v>
      </c>
      <c r="F308" s="211" t="s">
        <v>303</v>
      </c>
      <c r="G308" s="208"/>
      <c r="H308" s="212">
        <v>43.89</v>
      </c>
      <c r="I308" s="213"/>
      <c r="J308" s="208"/>
      <c r="K308" s="208"/>
      <c r="L308" s="214"/>
      <c r="M308" s="215"/>
      <c r="N308" s="216"/>
      <c r="O308" s="216"/>
      <c r="P308" s="216"/>
      <c r="Q308" s="216"/>
      <c r="R308" s="216"/>
      <c r="S308" s="216"/>
      <c r="T308" s="217"/>
      <c r="AT308" s="218" t="s">
        <v>176</v>
      </c>
      <c r="AU308" s="218" t="s">
        <v>99</v>
      </c>
      <c r="AV308" s="13" t="s">
        <v>82</v>
      </c>
      <c r="AW308" s="13" t="s">
        <v>30</v>
      </c>
      <c r="AX308" s="13" t="s">
        <v>80</v>
      </c>
      <c r="AY308" s="218" t="s">
        <v>166</v>
      </c>
    </row>
    <row r="309" spans="1:65" s="2" customFormat="1" ht="24.2" customHeight="1">
      <c r="A309" s="35"/>
      <c r="B309" s="36"/>
      <c r="C309" s="193" t="s">
        <v>304</v>
      </c>
      <c r="D309" s="193" t="s">
        <v>170</v>
      </c>
      <c r="E309" s="194" t="s">
        <v>305</v>
      </c>
      <c r="F309" s="195" t="s">
        <v>306</v>
      </c>
      <c r="G309" s="196" t="s">
        <v>234</v>
      </c>
      <c r="H309" s="197">
        <v>3.65</v>
      </c>
      <c r="I309" s="198"/>
      <c r="J309" s="199">
        <f>ROUND(I309*H309,2)</f>
        <v>0</v>
      </c>
      <c r="K309" s="200"/>
      <c r="L309" s="40"/>
      <c r="M309" s="201" t="s">
        <v>1</v>
      </c>
      <c r="N309" s="202" t="s">
        <v>38</v>
      </c>
      <c r="O309" s="72"/>
      <c r="P309" s="203">
        <f>O309*H309</f>
        <v>0</v>
      </c>
      <c r="Q309" s="203">
        <v>3.8899999999999997E-2</v>
      </c>
      <c r="R309" s="203">
        <f>Q309*H309</f>
        <v>0.14198499999999997</v>
      </c>
      <c r="S309" s="203">
        <v>0</v>
      </c>
      <c r="T309" s="204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5" t="s">
        <v>174</v>
      </c>
      <c r="AT309" s="205" t="s">
        <v>170</v>
      </c>
      <c r="AU309" s="205" t="s">
        <v>99</v>
      </c>
      <c r="AY309" s="18" t="s">
        <v>166</v>
      </c>
      <c r="BE309" s="206">
        <f>IF(N309="základní",J309,0)</f>
        <v>0</v>
      </c>
      <c r="BF309" s="206">
        <f>IF(N309="snížená",J309,0)</f>
        <v>0</v>
      </c>
      <c r="BG309" s="206">
        <f>IF(N309="zákl. přenesená",J309,0)</f>
        <v>0</v>
      </c>
      <c r="BH309" s="206">
        <f>IF(N309="sníž. přenesená",J309,0)</f>
        <v>0</v>
      </c>
      <c r="BI309" s="206">
        <f>IF(N309="nulová",J309,0)</f>
        <v>0</v>
      </c>
      <c r="BJ309" s="18" t="s">
        <v>80</v>
      </c>
      <c r="BK309" s="206">
        <f>ROUND(I309*H309,2)</f>
        <v>0</v>
      </c>
      <c r="BL309" s="18" t="s">
        <v>174</v>
      </c>
      <c r="BM309" s="205" t="s">
        <v>307</v>
      </c>
    </row>
    <row r="310" spans="1:65" s="13" customFormat="1" ht="11.25">
      <c r="B310" s="207"/>
      <c r="C310" s="208"/>
      <c r="D310" s="209" t="s">
        <v>176</v>
      </c>
      <c r="E310" s="210" t="s">
        <v>1</v>
      </c>
      <c r="F310" s="211" t="s">
        <v>308</v>
      </c>
      <c r="G310" s="208"/>
      <c r="H310" s="212">
        <v>2.4500000000000002</v>
      </c>
      <c r="I310" s="213"/>
      <c r="J310" s="208"/>
      <c r="K310" s="208"/>
      <c r="L310" s="214"/>
      <c r="M310" s="215"/>
      <c r="N310" s="216"/>
      <c r="O310" s="216"/>
      <c r="P310" s="216"/>
      <c r="Q310" s="216"/>
      <c r="R310" s="216"/>
      <c r="S310" s="216"/>
      <c r="T310" s="217"/>
      <c r="AT310" s="218" t="s">
        <v>176</v>
      </c>
      <c r="AU310" s="218" t="s">
        <v>99</v>
      </c>
      <c r="AV310" s="13" t="s">
        <v>82</v>
      </c>
      <c r="AW310" s="13" t="s">
        <v>30</v>
      </c>
      <c r="AX310" s="13" t="s">
        <v>73</v>
      </c>
      <c r="AY310" s="218" t="s">
        <v>166</v>
      </c>
    </row>
    <row r="311" spans="1:65" s="14" customFormat="1" ht="11.25">
      <c r="B311" s="219"/>
      <c r="C311" s="220"/>
      <c r="D311" s="209" t="s">
        <v>176</v>
      </c>
      <c r="E311" s="221" t="s">
        <v>1</v>
      </c>
      <c r="F311" s="222" t="s">
        <v>178</v>
      </c>
      <c r="G311" s="220"/>
      <c r="H311" s="223">
        <v>2.4500000000000002</v>
      </c>
      <c r="I311" s="224"/>
      <c r="J311" s="220"/>
      <c r="K311" s="220"/>
      <c r="L311" s="225"/>
      <c r="M311" s="226"/>
      <c r="N311" s="227"/>
      <c r="O311" s="227"/>
      <c r="P311" s="227"/>
      <c r="Q311" s="227"/>
      <c r="R311" s="227"/>
      <c r="S311" s="227"/>
      <c r="T311" s="228"/>
      <c r="AT311" s="229" t="s">
        <v>176</v>
      </c>
      <c r="AU311" s="229" t="s">
        <v>99</v>
      </c>
      <c r="AV311" s="14" t="s">
        <v>99</v>
      </c>
      <c r="AW311" s="14" t="s">
        <v>30</v>
      </c>
      <c r="AX311" s="14" t="s">
        <v>73</v>
      </c>
      <c r="AY311" s="229" t="s">
        <v>166</v>
      </c>
    </row>
    <row r="312" spans="1:65" s="13" customFormat="1" ht="11.25">
      <c r="B312" s="207"/>
      <c r="C312" s="208"/>
      <c r="D312" s="209" t="s">
        <v>176</v>
      </c>
      <c r="E312" s="210" t="s">
        <v>1</v>
      </c>
      <c r="F312" s="211" t="s">
        <v>309</v>
      </c>
      <c r="G312" s="208"/>
      <c r="H312" s="212">
        <v>1.2</v>
      </c>
      <c r="I312" s="213"/>
      <c r="J312" s="208"/>
      <c r="K312" s="208"/>
      <c r="L312" s="214"/>
      <c r="M312" s="215"/>
      <c r="N312" s="216"/>
      <c r="O312" s="216"/>
      <c r="P312" s="216"/>
      <c r="Q312" s="216"/>
      <c r="R312" s="216"/>
      <c r="S312" s="216"/>
      <c r="T312" s="217"/>
      <c r="AT312" s="218" t="s">
        <v>176</v>
      </c>
      <c r="AU312" s="218" t="s">
        <v>99</v>
      </c>
      <c r="AV312" s="13" t="s">
        <v>82</v>
      </c>
      <c r="AW312" s="13" t="s">
        <v>30</v>
      </c>
      <c r="AX312" s="13" t="s">
        <v>73</v>
      </c>
      <c r="AY312" s="218" t="s">
        <v>166</v>
      </c>
    </row>
    <row r="313" spans="1:65" s="14" customFormat="1" ht="11.25">
      <c r="B313" s="219"/>
      <c r="C313" s="220"/>
      <c r="D313" s="209" t="s">
        <v>176</v>
      </c>
      <c r="E313" s="221" t="s">
        <v>1</v>
      </c>
      <c r="F313" s="222" t="s">
        <v>178</v>
      </c>
      <c r="G313" s="220"/>
      <c r="H313" s="223">
        <v>1.2</v>
      </c>
      <c r="I313" s="224"/>
      <c r="J313" s="220"/>
      <c r="K313" s="220"/>
      <c r="L313" s="225"/>
      <c r="M313" s="226"/>
      <c r="N313" s="227"/>
      <c r="O313" s="227"/>
      <c r="P313" s="227"/>
      <c r="Q313" s="227"/>
      <c r="R313" s="227"/>
      <c r="S313" s="227"/>
      <c r="T313" s="228"/>
      <c r="AT313" s="229" t="s">
        <v>176</v>
      </c>
      <c r="AU313" s="229" t="s">
        <v>99</v>
      </c>
      <c r="AV313" s="14" t="s">
        <v>99</v>
      </c>
      <c r="AW313" s="14" t="s">
        <v>30</v>
      </c>
      <c r="AX313" s="14" t="s">
        <v>73</v>
      </c>
      <c r="AY313" s="229" t="s">
        <v>166</v>
      </c>
    </row>
    <row r="314" spans="1:65" s="15" customFormat="1" ht="11.25">
      <c r="B314" s="230"/>
      <c r="C314" s="231"/>
      <c r="D314" s="209" t="s">
        <v>176</v>
      </c>
      <c r="E314" s="232" t="s">
        <v>1</v>
      </c>
      <c r="F314" s="233" t="s">
        <v>206</v>
      </c>
      <c r="G314" s="231"/>
      <c r="H314" s="234">
        <v>3.6500000000000004</v>
      </c>
      <c r="I314" s="235"/>
      <c r="J314" s="231"/>
      <c r="K314" s="231"/>
      <c r="L314" s="236"/>
      <c r="M314" s="237"/>
      <c r="N314" s="238"/>
      <c r="O314" s="238"/>
      <c r="P314" s="238"/>
      <c r="Q314" s="238"/>
      <c r="R314" s="238"/>
      <c r="S314" s="238"/>
      <c r="T314" s="239"/>
      <c r="AT314" s="240" t="s">
        <v>176</v>
      </c>
      <c r="AU314" s="240" t="s">
        <v>99</v>
      </c>
      <c r="AV314" s="15" t="s">
        <v>174</v>
      </c>
      <c r="AW314" s="15" t="s">
        <v>30</v>
      </c>
      <c r="AX314" s="15" t="s">
        <v>80</v>
      </c>
      <c r="AY314" s="240" t="s">
        <v>166</v>
      </c>
    </row>
    <row r="315" spans="1:65" s="2" customFormat="1" ht="24.2" customHeight="1">
      <c r="A315" s="35"/>
      <c r="B315" s="36"/>
      <c r="C315" s="193" t="s">
        <v>7</v>
      </c>
      <c r="D315" s="193" t="s">
        <v>170</v>
      </c>
      <c r="E315" s="194" t="s">
        <v>310</v>
      </c>
      <c r="F315" s="195" t="s">
        <v>311</v>
      </c>
      <c r="G315" s="196" t="s">
        <v>234</v>
      </c>
      <c r="H315" s="197">
        <v>4.8</v>
      </c>
      <c r="I315" s="198"/>
      <c r="J315" s="199">
        <f>ROUND(I315*H315,2)</f>
        <v>0</v>
      </c>
      <c r="K315" s="200"/>
      <c r="L315" s="40"/>
      <c r="M315" s="201" t="s">
        <v>1</v>
      </c>
      <c r="N315" s="202" t="s">
        <v>38</v>
      </c>
      <c r="O315" s="72"/>
      <c r="P315" s="203">
        <f>O315*H315</f>
        <v>0</v>
      </c>
      <c r="Q315" s="203">
        <v>3.8899999999999997E-2</v>
      </c>
      <c r="R315" s="203">
        <f>Q315*H315</f>
        <v>0.18671999999999997</v>
      </c>
      <c r="S315" s="203">
        <v>0</v>
      </c>
      <c r="T315" s="204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5" t="s">
        <v>174</v>
      </c>
      <c r="AT315" s="205" t="s">
        <v>170</v>
      </c>
      <c r="AU315" s="205" t="s">
        <v>99</v>
      </c>
      <c r="AY315" s="18" t="s">
        <v>166</v>
      </c>
      <c r="BE315" s="206">
        <f>IF(N315="základní",J315,0)</f>
        <v>0</v>
      </c>
      <c r="BF315" s="206">
        <f>IF(N315="snížená",J315,0)</f>
        <v>0</v>
      </c>
      <c r="BG315" s="206">
        <f>IF(N315="zákl. přenesená",J315,0)</f>
        <v>0</v>
      </c>
      <c r="BH315" s="206">
        <f>IF(N315="sníž. přenesená",J315,0)</f>
        <v>0</v>
      </c>
      <c r="BI315" s="206">
        <f>IF(N315="nulová",J315,0)</f>
        <v>0</v>
      </c>
      <c r="BJ315" s="18" t="s">
        <v>80</v>
      </c>
      <c r="BK315" s="206">
        <f>ROUND(I315*H315,2)</f>
        <v>0</v>
      </c>
      <c r="BL315" s="18" t="s">
        <v>174</v>
      </c>
      <c r="BM315" s="205" t="s">
        <v>312</v>
      </c>
    </row>
    <row r="316" spans="1:65" s="13" customFormat="1" ht="11.25">
      <c r="B316" s="207"/>
      <c r="C316" s="208"/>
      <c r="D316" s="209" t="s">
        <v>176</v>
      </c>
      <c r="E316" s="210" t="s">
        <v>1</v>
      </c>
      <c r="F316" s="211" t="s">
        <v>313</v>
      </c>
      <c r="G316" s="208"/>
      <c r="H316" s="212">
        <v>4.8</v>
      </c>
      <c r="I316" s="213"/>
      <c r="J316" s="208"/>
      <c r="K316" s="208"/>
      <c r="L316" s="214"/>
      <c r="M316" s="215"/>
      <c r="N316" s="216"/>
      <c r="O316" s="216"/>
      <c r="P316" s="216"/>
      <c r="Q316" s="216"/>
      <c r="R316" s="216"/>
      <c r="S316" s="216"/>
      <c r="T316" s="217"/>
      <c r="AT316" s="218" t="s">
        <v>176</v>
      </c>
      <c r="AU316" s="218" t="s">
        <v>99</v>
      </c>
      <c r="AV316" s="13" t="s">
        <v>82</v>
      </c>
      <c r="AW316" s="13" t="s">
        <v>30</v>
      </c>
      <c r="AX316" s="13" t="s">
        <v>73</v>
      </c>
      <c r="AY316" s="218" t="s">
        <v>166</v>
      </c>
    </row>
    <row r="317" spans="1:65" s="14" customFormat="1" ht="11.25">
      <c r="B317" s="219"/>
      <c r="C317" s="220"/>
      <c r="D317" s="209" t="s">
        <v>176</v>
      </c>
      <c r="E317" s="221" t="s">
        <v>1</v>
      </c>
      <c r="F317" s="222" t="s">
        <v>178</v>
      </c>
      <c r="G317" s="220"/>
      <c r="H317" s="223">
        <v>4.8</v>
      </c>
      <c r="I317" s="224"/>
      <c r="J317" s="220"/>
      <c r="K317" s="220"/>
      <c r="L317" s="225"/>
      <c r="M317" s="226"/>
      <c r="N317" s="227"/>
      <c r="O317" s="227"/>
      <c r="P317" s="227"/>
      <c r="Q317" s="227"/>
      <c r="R317" s="227"/>
      <c r="S317" s="227"/>
      <c r="T317" s="228"/>
      <c r="AT317" s="229" t="s">
        <v>176</v>
      </c>
      <c r="AU317" s="229" t="s">
        <v>99</v>
      </c>
      <c r="AV317" s="14" t="s">
        <v>99</v>
      </c>
      <c r="AW317" s="14" t="s">
        <v>30</v>
      </c>
      <c r="AX317" s="14" t="s">
        <v>80</v>
      </c>
      <c r="AY317" s="229" t="s">
        <v>166</v>
      </c>
    </row>
    <row r="318" spans="1:65" s="12" customFormat="1" ht="20.85" customHeight="1">
      <c r="B318" s="177"/>
      <c r="C318" s="178"/>
      <c r="D318" s="179" t="s">
        <v>72</v>
      </c>
      <c r="E318" s="191" t="s">
        <v>314</v>
      </c>
      <c r="F318" s="191" t="s">
        <v>315</v>
      </c>
      <c r="G318" s="178"/>
      <c r="H318" s="178"/>
      <c r="I318" s="181"/>
      <c r="J318" s="192">
        <f>BK318</f>
        <v>0</v>
      </c>
      <c r="K318" s="178"/>
      <c r="L318" s="183"/>
      <c r="M318" s="184"/>
      <c r="N318" s="185"/>
      <c r="O318" s="185"/>
      <c r="P318" s="186">
        <f>SUM(P319:P334)</f>
        <v>0</v>
      </c>
      <c r="Q318" s="185"/>
      <c r="R318" s="186">
        <f>SUM(R319:R334)</f>
        <v>10.410752759999999</v>
      </c>
      <c r="S318" s="185"/>
      <c r="T318" s="187">
        <f>SUM(T319:T334)</f>
        <v>0</v>
      </c>
      <c r="AR318" s="188" t="s">
        <v>80</v>
      </c>
      <c r="AT318" s="189" t="s">
        <v>72</v>
      </c>
      <c r="AU318" s="189" t="s">
        <v>82</v>
      </c>
      <c r="AY318" s="188" t="s">
        <v>166</v>
      </c>
      <c r="BK318" s="190">
        <f>SUM(BK319:BK334)</f>
        <v>0</v>
      </c>
    </row>
    <row r="319" spans="1:65" s="2" customFormat="1" ht="24.2" customHeight="1">
      <c r="A319" s="35"/>
      <c r="B319" s="36"/>
      <c r="C319" s="193" t="s">
        <v>316</v>
      </c>
      <c r="D319" s="193" t="s">
        <v>170</v>
      </c>
      <c r="E319" s="194" t="s">
        <v>317</v>
      </c>
      <c r="F319" s="195" t="s">
        <v>318</v>
      </c>
      <c r="G319" s="196" t="s">
        <v>173</v>
      </c>
      <c r="H319" s="197">
        <v>4.6139999999999999</v>
      </c>
      <c r="I319" s="198"/>
      <c r="J319" s="199">
        <f>ROUND(I319*H319,2)</f>
        <v>0</v>
      </c>
      <c r="K319" s="200"/>
      <c r="L319" s="40"/>
      <c r="M319" s="201" t="s">
        <v>1</v>
      </c>
      <c r="N319" s="202" t="s">
        <v>38</v>
      </c>
      <c r="O319" s="72"/>
      <c r="P319" s="203">
        <f>O319*H319</f>
        <v>0</v>
      </c>
      <c r="Q319" s="203">
        <v>2.2563399999999998</v>
      </c>
      <c r="R319" s="203">
        <f>Q319*H319</f>
        <v>10.410752759999999</v>
      </c>
      <c r="S319" s="203">
        <v>0</v>
      </c>
      <c r="T319" s="204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5" t="s">
        <v>174</v>
      </c>
      <c r="AT319" s="205" t="s">
        <v>170</v>
      </c>
      <c r="AU319" s="205" t="s">
        <v>99</v>
      </c>
      <c r="AY319" s="18" t="s">
        <v>166</v>
      </c>
      <c r="BE319" s="206">
        <f>IF(N319="základní",J319,0)</f>
        <v>0</v>
      </c>
      <c r="BF319" s="206">
        <f>IF(N319="snížená",J319,0)</f>
        <v>0</v>
      </c>
      <c r="BG319" s="206">
        <f>IF(N319="zákl. přenesená",J319,0)</f>
        <v>0</v>
      </c>
      <c r="BH319" s="206">
        <f>IF(N319="sníž. přenesená",J319,0)</f>
        <v>0</v>
      </c>
      <c r="BI319" s="206">
        <f>IF(N319="nulová",J319,0)</f>
        <v>0</v>
      </c>
      <c r="BJ319" s="18" t="s">
        <v>80</v>
      </c>
      <c r="BK319" s="206">
        <f>ROUND(I319*H319,2)</f>
        <v>0</v>
      </c>
      <c r="BL319" s="18" t="s">
        <v>174</v>
      </c>
      <c r="BM319" s="205" t="s">
        <v>319</v>
      </c>
    </row>
    <row r="320" spans="1:65" s="13" customFormat="1" ht="11.25">
      <c r="B320" s="207"/>
      <c r="C320" s="208"/>
      <c r="D320" s="209" t="s">
        <v>176</v>
      </c>
      <c r="E320" s="210" t="s">
        <v>1</v>
      </c>
      <c r="F320" s="211" t="s">
        <v>320</v>
      </c>
      <c r="G320" s="208"/>
      <c r="H320" s="212">
        <v>0.84</v>
      </c>
      <c r="I320" s="213"/>
      <c r="J320" s="208"/>
      <c r="K320" s="208"/>
      <c r="L320" s="214"/>
      <c r="M320" s="215"/>
      <c r="N320" s="216"/>
      <c r="O320" s="216"/>
      <c r="P320" s="216"/>
      <c r="Q320" s="216"/>
      <c r="R320" s="216"/>
      <c r="S320" s="216"/>
      <c r="T320" s="217"/>
      <c r="AT320" s="218" t="s">
        <v>176</v>
      </c>
      <c r="AU320" s="218" t="s">
        <v>99</v>
      </c>
      <c r="AV320" s="13" t="s">
        <v>82</v>
      </c>
      <c r="AW320" s="13" t="s">
        <v>30</v>
      </c>
      <c r="AX320" s="13" t="s">
        <v>73</v>
      </c>
      <c r="AY320" s="218" t="s">
        <v>166</v>
      </c>
    </row>
    <row r="321" spans="1:65" s="13" customFormat="1" ht="11.25">
      <c r="B321" s="207"/>
      <c r="C321" s="208"/>
      <c r="D321" s="209" t="s">
        <v>176</v>
      </c>
      <c r="E321" s="210" t="s">
        <v>1</v>
      </c>
      <c r="F321" s="211" t="s">
        <v>321</v>
      </c>
      <c r="G321" s="208"/>
      <c r="H321" s="212">
        <v>0.27300000000000002</v>
      </c>
      <c r="I321" s="213"/>
      <c r="J321" s="208"/>
      <c r="K321" s="208"/>
      <c r="L321" s="214"/>
      <c r="M321" s="215"/>
      <c r="N321" s="216"/>
      <c r="O321" s="216"/>
      <c r="P321" s="216"/>
      <c r="Q321" s="216"/>
      <c r="R321" s="216"/>
      <c r="S321" s="216"/>
      <c r="T321" s="217"/>
      <c r="AT321" s="218" t="s">
        <v>176</v>
      </c>
      <c r="AU321" s="218" t="s">
        <v>99</v>
      </c>
      <c r="AV321" s="13" t="s">
        <v>82</v>
      </c>
      <c r="AW321" s="13" t="s">
        <v>30</v>
      </c>
      <c r="AX321" s="13" t="s">
        <v>73</v>
      </c>
      <c r="AY321" s="218" t="s">
        <v>166</v>
      </c>
    </row>
    <row r="322" spans="1:65" s="14" customFormat="1" ht="11.25">
      <c r="B322" s="219"/>
      <c r="C322" s="220"/>
      <c r="D322" s="209" t="s">
        <v>176</v>
      </c>
      <c r="E322" s="221" t="s">
        <v>1</v>
      </c>
      <c r="F322" s="222" t="s">
        <v>178</v>
      </c>
      <c r="G322" s="220"/>
      <c r="H322" s="223">
        <v>1.113</v>
      </c>
      <c r="I322" s="224"/>
      <c r="J322" s="220"/>
      <c r="K322" s="220"/>
      <c r="L322" s="225"/>
      <c r="M322" s="226"/>
      <c r="N322" s="227"/>
      <c r="O322" s="227"/>
      <c r="P322" s="227"/>
      <c r="Q322" s="227"/>
      <c r="R322" s="227"/>
      <c r="S322" s="227"/>
      <c r="T322" s="228"/>
      <c r="AT322" s="229" t="s">
        <v>176</v>
      </c>
      <c r="AU322" s="229" t="s">
        <v>99</v>
      </c>
      <c r="AV322" s="14" t="s">
        <v>99</v>
      </c>
      <c r="AW322" s="14" t="s">
        <v>30</v>
      </c>
      <c r="AX322" s="14" t="s">
        <v>73</v>
      </c>
      <c r="AY322" s="229" t="s">
        <v>166</v>
      </c>
    </row>
    <row r="323" spans="1:65" s="16" customFormat="1" ht="11.25">
      <c r="B323" s="252"/>
      <c r="C323" s="253"/>
      <c r="D323" s="209" t="s">
        <v>176</v>
      </c>
      <c r="E323" s="254" t="s">
        <v>1</v>
      </c>
      <c r="F323" s="255" t="s">
        <v>322</v>
      </c>
      <c r="G323" s="253"/>
      <c r="H323" s="254" t="s">
        <v>1</v>
      </c>
      <c r="I323" s="256"/>
      <c r="J323" s="253"/>
      <c r="K323" s="253"/>
      <c r="L323" s="257"/>
      <c r="M323" s="258"/>
      <c r="N323" s="259"/>
      <c r="O323" s="259"/>
      <c r="P323" s="259"/>
      <c r="Q323" s="259"/>
      <c r="R323" s="259"/>
      <c r="S323" s="259"/>
      <c r="T323" s="260"/>
      <c r="AT323" s="261" t="s">
        <v>176</v>
      </c>
      <c r="AU323" s="261" t="s">
        <v>99</v>
      </c>
      <c r="AV323" s="16" t="s">
        <v>80</v>
      </c>
      <c r="AW323" s="16" t="s">
        <v>30</v>
      </c>
      <c r="AX323" s="16" t="s">
        <v>73</v>
      </c>
      <c r="AY323" s="261" t="s">
        <v>166</v>
      </c>
    </row>
    <row r="324" spans="1:65" s="13" customFormat="1" ht="11.25">
      <c r="B324" s="207"/>
      <c r="C324" s="208"/>
      <c r="D324" s="209" t="s">
        <v>176</v>
      </c>
      <c r="E324" s="210" t="s">
        <v>1</v>
      </c>
      <c r="F324" s="211" t="s">
        <v>323</v>
      </c>
      <c r="G324" s="208"/>
      <c r="H324" s="212">
        <v>0.18</v>
      </c>
      <c r="I324" s="213"/>
      <c r="J324" s="208"/>
      <c r="K324" s="208"/>
      <c r="L324" s="214"/>
      <c r="M324" s="215"/>
      <c r="N324" s="216"/>
      <c r="O324" s="216"/>
      <c r="P324" s="216"/>
      <c r="Q324" s="216"/>
      <c r="R324" s="216"/>
      <c r="S324" s="216"/>
      <c r="T324" s="217"/>
      <c r="AT324" s="218" t="s">
        <v>176</v>
      </c>
      <c r="AU324" s="218" t="s">
        <v>99</v>
      </c>
      <c r="AV324" s="13" t="s">
        <v>82</v>
      </c>
      <c r="AW324" s="13" t="s">
        <v>30</v>
      </c>
      <c r="AX324" s="13" t="s">
        <v>73</v>
      </c>
      <c r="AY324" s="218" t="s">
        <v>166</v>
      </c>
    </row>
    <row r="325" spans="1:65" s="13" customFormat="1" ht="11.25">
      <c r="B325" s="207"/>
      <c r="C325" s="208"/>
      <c r="D325" s="209" t="s">
        <v>176</v>
      </c>
      <c r="E325" s="210" t="s">
        <v>1</v>
      </c>
      <c r="F325" s="211" t="s">
        <v>324</v>
      </c>
      <c r="G325" s="208"/>
      <c r="H325" s="212">
        <v>1.0649999999999999</v>
      </c>
      <c r="I325" s="213"/>
      <c r="J325" s="208"/>
      <c r="K325" s="208"/>
      <c r="L325" s="214"/>
      <c r="M325" s="215"/>
      <c r="N325" s="216"/>
      <c r="O325" s="216"/>
      <c r="P325" s="216"/>
      <c r="Q325" s="216"/>
      <c r="R325" s="216"/>
      <c r="S325" s="216"/>
      <c r="T325" s="217"/>
      <c r="AT325" s="218" t="s">
        <v>176</v>
      </c>
      <c r="AU325" s="218" t="s">
        <v>99</v>
      </c>
      <c r="AV325" s="13" t="s">
        <v>82</v>
      </c>
      <c r="AW325" s="13" t="s">
        <v>30</v>
      </c>
      <c r="AX325" s="13" t="s">
        <v>73</v>
      </c>
      <c r="AY325" s="218" t="s">
        <v>166</v>
      </c>
    </row>
    <row r="326" spans="1:65" s="13" customFormat="1" ht="11.25">
      <c r="B326" s="207"/>
      <c r="C326" s="208"/>
      <c r="D326" s="209" t="s">
        <v>176</v>
      </c>
      <c r="E326" s="210" t="s">
        <v>1</v>
      </c>
      <c r="F326" s="211" t="s">
        <v>325</v>
      </c>
      <c r="G326" s="208"/>
      <c r="H326" s="212">
        <v>0.255</v>
      </c>
      <c r="I326" s="213"/>
      <c r="J326" s="208"/>
      <c r="K326" s="208"/>
      <c r="L326" s="214"/>
      <c r="M326" s="215"/>
      <c r="N326" s="216"/>
      <c r="O326" s="216"/>
      <c r="P326" s="216"/>
      <c r="Q326" s="216"/>
      <c r="R326" s="216"/>
      <c r="S326" s="216"/>
      <c r="T326" s="217"/>
      <c r="AT326" s="218" t="s">
        <v>176</v>
      </c>
      <c r="AU326" s="218" t="s">
        <v>99</v>
      </c>
      <c r="AV326" s="13" t="s">
        <v>82</v>
      </c>
      <c r="AW326" s="13" t="s">
        <v>30</v>
      </c>
      <c r="AX326" s="13" t="s">
        <v>73</v>
      </c>
      <c r="AY326" s="218" t="s">
        <v>166</v>
      </c>
    </row>
    <row r="327" spans="1:65" s="13" customFormat="1" ht="11.25">
      <c r="B327" s="207"/>
      <c r="C327" s="208"/>
      <c r="D327" s="209" t="s">
        <v>176</v>
      </c>
      <c r="E327" s="210" t="s">
        <v>1</v>
      </c>
      <c r="F327" s="211" t="s">
        <v>326</v>
      </c>
      <c r="G327" s="208"/>
      <c r="H327" s="212">
        <v>0.79500000000000004</v>
      </c>
      <c r="I327" s="213"/>
      <c r="J327" s="208"/>
      <c r="K327" s="208"/>
      <c r="L327" s="214"/>
      <c r="M327" s="215"/>
      <c r="N327" s="216"/>
      <c r="O327" s="216"/>
      <c r="P327" s="216"/>
      <c r="Q327" s="216"/>
      <c r="R327" s="216"/>
      <c r="S327" s="216"/>
      <c r="T327" s="217"/>
      <c r="AT327" s="218" t="s">
        <v>176</v>
      </c>
      <c r="AU327" s="218" t="s">
        <v>99</v>
      </c>
      <c r="AV327" s="13" t="s">
        <v>82</v>
      </c>
      <c r="AW327" s="13" t="s">
        <v>30</v>
      </c>
      <c r="AX327" s="13" t="s">
        <v>73</v>
      </c>
      <c r="AY327" s="218" t="s">
        <v>166</v>
      </c>
    </row>
    <row r="328" spans="1:65" s="13" customFormat="1" ht="11.25">
      <c r="B328" s="207"/>
      <c r="C328" s="208"/>
      <c r="D328" s="209" t="s">
        <v>176</v>
      </c>
      <c r="E328" s="210" t="s">
        <v>1</v>
      </c>
      <c r="F328" s="211" t="s">
        <v>327</v>
      </c>
      <c r="G328" s="208"/>
      <c r="H328" s="212">
        <v>0.21</v>
      </c>
      <c r="I328" s="213"/>
      <c r="J328" s="208"/>
      <c r="K328" s="208"/>
      <c r="L328" s="214"/>
      <c r="M328" s="215"/>
      <c r="N328" s="216"/>
      <c r="O328" s="216"/>
      <c r="P328" s="216"/>
      <c r="Q328" s="216"/>
      <c r="R328" s="216"/>
      <c r="S328" s="216"/>
      <c r="T328" s="217"/>
      <c r="AT328" s="218" t="s">
        <v>176</v>
      </c>
      <c r="AU328" s="218" t="s">
        <v>99</v>
      </c>
      <c r="AV328" s="13" t="s">
        <v>82</v>
      </c>
      <c r="AW328" s="13" t="s">
        <v>30</v>
      </c>
      <c r="AX328" s="13" t="s">
        <v>73</v>
      </c>
      <c r="AY328" s="218" t="s">
        <v>166</v>
      </c>
    </row>
    <row r="329" spans="1:65" s="13" customFormat="1" ht="11.25">
      <c r="B329" s="207"/>
      <c r="C329" s="208"/>
      <c r="D329" s="209" t="s">
        <v>176</v>
      </c>
      <c r="E329" s="210" t="s">
        <v>1</v>
      </c>
      <c r="F329" s="211" t="s">
        <v>328</v>
      </c>
      <c r="G329" s="208"/>
      <c r="H329" s="212">
        <v>0.435</v>
      </c>
      <c r="I329" s="213"/>
      <c r="J329" s="208"/>
      <c r="K329" s="208"/>
      <c r="L329" s="214"/>
      <c r="M329" s="215"/>
      <c r="N329" s="216"/>
      <c r="O329" s="216"/>
      <c r="P329" s="216"/>
      <c r="Q329" s="216"/>
      <c r="R329" s="216"/>
      <c r="S329" s="216"/>
      <c r="T329" s="217"/>
      <c r="AT329" s="218" t="s">
        <v>176</v>
      </c>
      <c r="AU329" s="218" t="s">
        <v>99</v>
      </c>
      <c r="AV329" s="13" t="s">
        <v>82</v>
      </c>
      <c r="AW329" s="13" t="s">
        <v>30</v>
      </c>
      <c r="AX329" s="13" t="s">
        <v>73</v>
      </c>
      <c r="AY329" s="218" t="s">
        <v>166</v>
      </c>
    </row>
    <row r="330" spans="1:65" s="13" customFormat="1" ht="11.25">
      <c r="B330" s="207"/>
      <c r="C330" s="208"/>
      <c r="D330" s="209" t="s">
        <v>176</v>
      </c>
      <c r="E330" s="210" t="s">
        <v>1</v>
      </c>
      <c r="F330" s="211" t="s">
        <v>329</v>
      </c>
      <c r="G330" s="208"/>
      <c r="H330" s="212">
        <v>0.34499999999999997</v>
      </c>
      <c r="I330" s="213"/>
      <c r="J330" s="208"/>
      <c r="K330" s="208"/>
      <c r="L330" s="214"/>
      <c r="M330" s="215"/>
      <c r="N330" s="216"/>
      <c r="O330" s="216"/>
      <c r="P330" s="216"/>
      <c r="Q330" s="216"/>
      <c r="R330" s="216"/>
      <c r="S330" s="216"/>
      <c r="T330" s="217"/>
      <c r="AT330" s="218" t="s">
        <v>176</v>
      </c>
      <c r="AU330" s="218" t="s">
        <v>99</v>
      </c>
      <c r="AV330" s="13" t="s">
        <v>82</v>
      </c>
      <c r="AW330" s="13" t="s">
        <v>30</v>
      </c>
      <c r="AX330" s="13" t="s">
        <v>73</v>
      </c>
      <c r="AY330" s="218" t="s">
        <v>166</v>
      </c>
    </row>
    <row r="331" spans="1:65" s="13" customFormat="1" ht="11.25">
      <c r="B331" s="207"/>
      <c r="C331" s="208"/>
      <c r="D331" s="209" t="s">
        <v>176</v>
      </c>
      <c r="E331" s="210" t="s">
        <v>1</v>
      </c>
      <c r="F331" s="211" t="s">
        <v>330</v>
      </c>
      <c r="G331" s="208"/>
      <c r="H331" s="212">
        <v>0.108</v>
      </c>
      <c r="I331" s="213"/>
      <c r="J331" s="208"/>
      <c r="K331" s="208"/>
      <c r="L331" s="214"/>
      <c r="M331" s="215"/>
      <c r="N331" s="216"/>
      <c r="O331" s="216"/>
      <c r="P331" s="216"/>
      <c r="Q331" s="216"/>
      <c r="R331" s="216"/>
      <c r="S331" s="216"/>
      <c r="T331" s="217"/>
      <c r="AT331" s="218" t="s">
        <v>176</v>
      </c>
      <c r="AU331" s="218" t="s">
        <v>99</v>
      </c>
      <c r="AV331" s="13" t="s">
        <v>82</v>
      </c>
      <c r="AW331" s="13" t="s">
        <v>30</v>
      </c>
      <c r="AX331" s="13" t="s">
        <v>73</v>
      </c>
      <c r="AY331" s="218" t="s">
        <v>166</v>
      </c>
    </row>
    <row r="332" spans="1:65" s="13" customFormat="1" ht="11.25">
      <c r="B332" s="207"/>
      <c r="C332" s="208"/>
      <c r="D332" s="209" t="s">
        <v>176</v>
      </c>
      <c r="E332" s="210" t="s">
        <v>1</v>
      </c>
      <c r="F332" s="211" t="s">
        <v>331</v>
      </c>
      <c r="G332" s="208"/>
      <c r="H332" s="212">
        <v>0.108</v>
      </c>
      <c r="I332" s="213"/>
      <c r="J332" s="208"/>
      <c r="K332" s="208"/>
      <c r="L332" s="214"/>
      <c r="M332" s="215"/>
      <c r="N332" s="216"/>
      <c r="O332" s="216"/>
      <c r="P332" s="216"/>
      <c r="Q332" s="216"/>
      <c r="R332" s="216"/>
      <c r="S332" s="216"/>
      <c r="T332" s="217"/>
      <c r="AT332" s="218" t="s">
        <v>176</v>
      </c>
      <c r="AU332" s="218" t="s">
        <v>99</v>
      </c>
      <c r="AV332" s="13" t="s">
        <v>82</v>
      </c>
      <c r="AW332" s="13" t="s">
        <v>30</v>
      </c>
      <c r="AX332" s="13" t="s">
        <v>73</v>
      </c>
      <c r="AY332" s="218" t="s">
        <v>166</v>
      </c>
    </row>
    <row r="333" spans="1:65" s="14" customFormat="1" ht="11.25">
      <c r="B333" s="219"/>
      <c r="C333" s="220"/>
      <c r="D333" s="209" t="s">
        <v>176</v>
      </c>
      <c r="E333" s="221" t="s">
        <v>1</v>
      </c>
      <c r="F333" s="222" t="s">
        <v>178</v>
      </c>
      <c r="G333" s="220"/>
      <c r="H333" s="223">
        <v>3.5010000000000003</v>
      </c>
      <c r="I333" s="224"/>
      <c r="J333" s="220"/>
      <c r="K333" s="220"/>
      <c r="L333" s="225"/>
      <c r="M333" s="226"/>
      <c r="N333" s="227"/>
      <c r="O333" s="227"/>
      <c r="P333" s="227"/>
      <c r="Q333" s="227"/>
      <c r="R333" s="227"/>
      <c r="S333" s="227"/>
      <c r="T333" s="228"/>
      <c r="AT333" s="229" t="s">
        <v>176</v>
      </c>
      <c r="AU333" s="229" t="s">
        <v>99</v>
      </c>
      <c r="AV333" s="14" t="s">
        <v>99</v>
      </c>
      <c r="AW333" s="14" t="s">
        <v>30</v>
      </c>
      <c r="AX333" s="14" t="s">
        <v>73</v>
      </c>
      <c r="AY333" s="229" t="s">
        <v>166</v>
      </c>
    </row>
    <row r="334" spans="1:65" s="15" customFormat="1" ht="11.25">
      <c r="B334" s="230"/>
      <c r="C334" s="231"/>
      <c r="D334" s="209" t="s">
        <v>176</v>
      </c>
      <c r="E334" s="232" t="s">
        <v>1</v>
      </c>
      <c r="F334" s="233" t="s">
        <v>206</v>
      </c>
      <c r="G334" s="231"/>
      <c r="H334" s="234">
        <v>4.6139999999999981</v>
      </c>
      <c r="I334" s="235"/>
      <c r="J334" s="231"/>
      <c r="K334" s="231"/>
      <c r="L334" s="236"/>
      <c r="M334" s="237"/>
      <c r="N334" s="238"/>
      <c r="O334" s="238"/>
      <c r="P334" s="238"/>
      <c r="Q334" s="238"/>
      <c r="R334" s="238"/>
      <c r="S334" s="238"/>
      <c r="T334" s="239"/>
      <c r="AT334" s="240" t="s">
        <v>176</v>
      </c>
      <c r="AU334" s="240" t="s">
        <v>99</v>
      </c>
      <c r="AV334" s="15" t="s">
        <v>174</v>
      </c>
      <c r="AW334" s="15" t="s">
        <v>30</v>
      </c>
      <c r="AX334" s="15" t="s">
        <v>80</v>
      </c>
      <c r="AY334" s="240" t="s">
        <v>166</v>
      </c>
    </row>
    <row r="335" spans="1:65" s="12" customFormat="1" ht="20.85" customHeight="1">
      <c r="B335" s="177"/>
      <c r="C335" s="178"/>
      <c r="D335" s="179" t="s">
        <v>72</v>
      </c>
      <c r="E335" s="191" t="s">
        <v>332</v>
      </c>
      <c r="F335" s="191" t="s">
        <v>333</v>
      </c>
      <c r="G335" s="178"/>
      <c r="H335" s="178"/>
      <c r="I335" s="181"/>
      <c r="J335" s="192">
        <f>BK335</f>
        <v>0</v>
      </c>
      <c r="K335" s="178"/>
      <c r="L335" s="183"/>
      <c r="M335" s="184"/>
      <c r="N335" s="185"/>
      <c r="O335" s="185"/>
      <c r="P335" s="186">
        <f>SUM(P336:P338)</f>
        <v>0</v>
      </c>
      <c r="Q335" s="185"/>
      <c r="R335" s="186">
        <f>SUM(R336:R338)</f>
        <v>9.0060000000000001E-2</v>
      </c>
      <c r="S335" s="185"/>
      <c r="T335" s="187">
        <f>SUM(T336:T338)</f>
        <v>0</v>
      </c>
      <c r="AR335" s="188" t="s">
        <v>80</v>
      </c>
      <c r="AT335" s="189" t="s">
        <v>72</v>
      </c>
      <c r="AU335" s="189" t="s">
        <v>82</v>
      </c>
      <c r="AY335" s="188" t="s">
        <v>166</v>
      </c>
      <c r="BK335" s="190">
        <f>SUM(BK336:BK338)</f>
        <v>0</v>
      </c>
    </row>
    <row r="336" spans="1:65" s="2" customFormat="1" ht="24.2" customHeight="1">
      <c r="A336" s="35"/>
      <c r="B336" s="36"/>
      <c r="C336" s="193" t="s">
        <v>334</v>
      </c>
      <c r="D336" s="193" t="s">
        <v>170</v>
      </c>
      <c r="E336" s="194" t="s">
        <v>335</v>
      </c>
      <c r="F336" s="195" t="s">
        <v>336</v>
      </c>
      <c r="G336" s="196" t="s">
        <v>240</v>
      </c>
      <c r="H336" s="197">
        <v>3</v>
      </c>
      <c r="I336" s="198"/>
      <c r="J336" s="199">
        <f>ROUND(I336*H336,2)</f>
        <v>0</v>
      </c>
      <c r="K336" s="200"/>
      <c r="L336" s="40"/>
      <c r="M336" s="201" t="s">
        <v>1</v>
      </c>
      <c r="N336" s="202" t="s">
        <v>38</v>
      </c>
      <c r="O336" s="72"/>
      <c r="P336" s="203">
        <f>O336*H336</f>
        <v>0</v>
      </c>
      <c r="Q336" s="203">
        <v>1.7770000000000001E-2</v>
      </c>
      <c r="R336" s="203">
        <f>Q336*H336</f>
        <v>5.3310000000000003E-2</v>
      </c>
      <c r="S336" s="203">
        <v>0</v>
      </c>
      <c r="T336" s="204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05" t="s">
        <v>174</v>
      </c>
      <c r="AT336" s="205" t="s">
        <v>170</v>
      </c>
      <c r="AU336" s="205" t="s">
        <v>99</v>
      </c>
      <c r="AY336" s="18" t="s">
        <v>166</v>
      </c>
      <c r="BE336" s="206">
        <f>IF(N336="základní",J336,0)</f>
        <v>0</v>
      </c>
      <c r="BF336" s="206">
        <f>IF(N336="snížená",J336,0)</f>
        <v>0</v>
      </c>
      <c r="BG336" s="206">
        <f>IF(N336="zákl. přenesená",J336,0)</f>
        <v>0</v>
      </c>
      <c r="BH336" s="206">
        <f>IF(N336="sníž. přenesená",J336,0)</f>
        <v>0</v>
      </c>
      <c r="BI336" s="206">
        <f>IF(N336="nulová",J336,0)</f>
        <v>0</v>
      </c>
      <c r="BJ336" s="18" t="s">
        <v>80</v>
      </c>
      <c r="BK336" s="206">
        <f>ROUND(I336*H336,2)</f>
        <v>0</v>
      </c>
      <c r="BL336" s="18" t="s">
        <v>174</v>
      </c>
      <c r="BM336" s="205" t="s">
        <v>337</v>
      </c>
    </row>
    <row r="337" spans="1:65" s="13" customFormat="1" ht="11.25">
      <c r="B337" s="207"/>
      <c r="C337" s="208"/>
      <c r="D337" s="209" t="s">
        <v>176</v>
      </c>
      <c r="E337" s="210" t="s">
        <v>1</v>
      </c>
      <c r="F337" s="211" t="s">
        <v>99</v>
      </c>
      <c r="G337" s="208"/>
      <c r="H337" s="212">
        <v>3</v>
      </c>
      <c r="I337" s="213"/>
      <c r="J337" s="208"/>
      <c r="K337" s="208"/>
      <c r="L337" s="214"/>
      <c r="M337" s="215"/>
      <c r="N337" s="216"/>
      <c r="O337" s="216"/>
      <c r="P337" s="216"/>
      <c r="Q337" s="216"/>
      <c r="R337" s="216"/>
      <c r="S337" s="216"/>
      <c r="T337" s="217"/>
      <c r="AT337" s="218" t="s">
        <v>176</v>
      </c>
      <c r="AU337" s="218" t="s">
        <v>99</v>
      </c>
      <c r="AV337" s="13" t="s">
        <v>82</v>
      </c>
      <c r="AW337" s="13" t="s">
        <v>30</v>
      </c>
      <c r="AX337" s="13" t="s">
        <v>80</v>
      </c>
      <c r="AY337" s="218" t="s">
        <v>166</v>
      </c>
    </row>
    <row r="338" spans="1:65" s="2" customFormat="1" ht="24.2" customHeight="1">
      <c r="A338" s="35"/>
      <c r="B338" s="36"/>
      <c r="C338" s="241" t="s">
        <v>338</v>
      </c>
      <c r="D338" s="241" t="s">
        <v>208</v>
      </c>
      <c r="E338" s="242" t="s">
        <v>339</v>
      </c>
      <c r="F338" s="243" t="s">
        <v>340</v>
      </c>
      <c r="G338" s="244" t="s">
        <v>240</v>
      </c>
      <c r="H338" s="245">
        <v>3</v>
      </c>
      <c r="I338" s="246"/>
      <c r="J338" s="247">
        <f>ROUND(I338*H338,2)</f>
        <v>0</v>
      </c>
      <c r="K338" s="248"/>
      <c r="L338" s="249"/>
      <c r="M338" s="250" t="s">
        <v>1</v>
      </c>
      <c r="N338" s="251" t="s">
        <v>38</v>
      </c>
      <c r="O338" s="72"/>
      <c r="P338" s="203">
        <f>O338*H338</f>
        <v>0</v>
      </c>
      <c r="Q338" s="203">
        <v>1.225E-2</v>
      </c>
      <c r="R338" s="203">
        <f>Q338*H338</f>
        <v>3.6750000000000005E-2</v>
      </c>
      <c r="S338" s="203">
        <v>0</v>
      </c>
      <c r="T338" s="204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05" t="s">
        <v>211</v>
      </c>
      <c r="AT338" s="205" t="s">
        <v>208</v>
      </c>
      <c r="AU338" s="205" t="s">
        <v>99</v>
      </c>
      <c r="AY338" s="18" t="s">
        <v>166</v>
      </c>
      <c r="BE338" s="206">
        <f>IF(N338="základní",J338,0)</f>
        <v>0</v>
      </c>
      <c r="BF338" s="206">
        <f>IF(N338="snížená",J338,0)</f>
        <v>0</v>
      </c>
      <c r="BG338" s="206">
        <f>IF(N338="zákl. přenesená",J338,0)</f>
        <v>0</v>
      </c>
      <c r="BH338" s="206">
        <f>IF(N338="sníž. přenesená",J338,0)</f>
        <v>0</v>
      </c>
      <c r="BI338" s="206">
        <f>IF(N338="nulová",J338,0)</f>
        <v>0</v>
      </c>
      <c r="BJ338" s="18" t="s">
        <v>80</v>
      </c>
      <c r="BK338" s="206">
        <f>ROUND(I338*H338,2)</f>
        <v>0</v>
      </c>
      <c r="BL338" s="18" t="s">
        <v>174</v>
      </c>
      <c r="BM338" s="205" t="s">
        <v>341</v>
      </c>
    </row>
    <row r="339" spans="1:65" s="12" customFormat="1" ht="22.9" customHeight="1">
      <c r="B339" s="177"/>
      <c r="C339" s="178"/>
      <c r="D339" s="179" t="s">
        <v>72</v>
      </c>
      <c r="E339" s="191" t="s">
        <v>218</v>
      </c>
      <c r="F339" s="191" t="s">
        <v>342</v>
      </c>
      <c r="G339" s="178"/>
      <c r="H339" s="178"/>
      <c r="I339" s="181"/>
      <c r="J339" s="192">
        <f>BK339</f>
        <v>0</v>
      </c>
      <c r="K339" s="178"/>
      <c r="L339" s="183"/>
      <c r="M339" s="184"/>
      <c r="N339" s="185"/>
      <c r="O339" s="185"/>
      <c r="P339" s="186">
        <f>P340+P362+P378+P439</f>
        <v>0</v>
      </c>
      <c r="Q339" s="185"/>
      <c r="R339" s="186">
        <f>R340+R362+R378+R439</f>
        <v>1.7230000000000002E-2</v>
      </c>
      <c r="S339" s="185"/>
      <c r="T339" s="187">
        <f>T340+T362+T378+T439</f>
        <v>21.756786000000005</v>
      </c>
      <c r="AR339" s="188" t="s">
        <v>80</v>
      </c>
      <c r="AT339" s="189" t="s">
        <v>72</v>
      </c>
      <c r="AU339" s="189" t="s">
        <v>80</v>
      </c>
      <c r="AY339" s="188" t="s">
        <v>166</v>
      </c>
      <c r="BK339" s="190">
        <f>BK340+BK362+BK378+BK439</f>
        <v>0</v>
      </c>
    </row>
    <row r="340" spans="1:65" s="12" customFormat="1" ht="20.85" customHeight="1">
      <c r="B340" s="177"/>
      <c r="C340" s="178"/>
      <c r="D340" s="179" t="s">
        <v>72</v>
      </c>
      <c r="E340" s="191" t="s">
        <v>343</v>
      </c>
      <c r="F340" s="191" t="s">
        <v>344</v>
      </c>
      <c r="G340" s="178"/>
      <c r="H340" s="178"/>
      <c r="I340" s="181"/>
      <c r="J340" s="192">
        <f>BK340</f>
        <v>0</v>
      </c>
      <c r="K340" s="178"/>
      <c r="L340" s="183"/>
      <c r="M340" s="184"/>
      <c r="N340" s="185"/>
      <c r="O340" s="185"/>
      <c r="P340" s="186">
        <f>SUM(P341:P361)</f>
        <v>0</v>
      </c>
      <c r="Q340" s="185"/>
      <c r="R340" s="186">
        <f>SUM(R341:R361)</f>
        <v>1.44732E-2</v>
      </c>
      <c r="S340" s="185"/>
      <c r="T340" s="187">
        <f>SUM(T341:T361)</f>
        <v>0</v>
      </c>
      <c r="AR340" s="188" t="s">
        <v>80</v>
      </c>
      <c r="AT340" s="189" t="s">
        <v>72</v>
      </c>
      <c r="AU340" s="189" t="s">
        <v>82</v>
      </c>
      <c r="AY340" s="188" t="s">
        <v>166</v>
      </c>
      <c r="BK340" s="190">
        <f>SUM(BK341:BK361)</f>
        <v>0</v>
      </c>
    </row>
    <row r="341" spans="1:65" s="2" customFormat="1" ht="33" customHeight="1">
      <c r="A341" s="35"/>
      <c r="B341" s="36"/>
      <c r="C341" s="193" t="s">
        <v>345</v>
      </c>
      <c r="D341" s="193" t="s">
        <v>170</v>
      </c>
      <c r="E341" s="194" t="s">
        <v>346</v>
      </c>
      <c r="F341" s="195" t="s">
        <v>347</v>
      </c>
      <c r="G341" s="196" t="s">
        <v>240</v>
      </c>
      <c r="H341" s="197">
        <v>1</v>
      </c>
      <c r="I341" s="198"/>
      <c r="J341" s="199">
        <f>ROUND(I341*H341,2)</f>
        <v>0</v>
      </c>
      <c r="K341" s="200"/>
      <c r="L341" s="40"/>
      <c r="M341" s="201" t="s">
        <v>1</v>
      </c>
      <c r="N341" s="202" t="s">
        <v>38</v>
      </c>
      <c r="O341" s="72"/>
      <c r="P341" s="203">
        <f>O341*H341</f>
        <v>0</v>
      </c>
      <c r="Q341" s="203">
        <v>0</v>
      </c>
      <c r="R341" s="203">
        <f>Q341*H341</f>
        <v>0</v>
      </c>
      <c r="S341" s="203">
        <v>0</v>
      </c>
      <c r="T341" s="204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5" t="s">
        <v>174</v>
      </c>
      <c r="AT341" s="205" t="s">
        <v>170</v>
      </c>
      <c r="AU341" s="205" t="s">
        <v>99</v>
      </c>
      <c r="AY341" s="18" t="s">
        <v>166</v>
      </c>
      <c r="BE341" s="206">
        <f>IF(N341="základní",J341,0)</f>
        <v>0</v>
      </c>
      <c r="BF341" s="206">
        <f>IF(N341="snížená",J341,0)</f>
        <v>0</v>
      </c>
      <c r="BG341" s="206">
        <f>IF(N341="zákl. přenesená",J341,0)</f>
        <v>0</v>
      </c>
      <c r="BH341" s="206">
        <f>IF(N341="sníž. přenesená",J341,0)</f>
        <v>0</v>
      </c>
      <c r="BI341" s="206">
        <f>IF(N341="nulová",J341,0)</f>
        <v>0</v>
      </c>
      <c r="BJ341" s="18" t="s">
        <v>80</v>
      </c>
      <c r="BK341" s="206">
        <f>ROUND(I341*H341,2)</f>
        <v>0</v>
      </c>
      <c r="BL341" s="18" t="s">
        <v>174</v>
      </c>
      <c r="BM341" s="205" t="s">
        <v>348</v>
      </c>
    </row>
    <row r="342" spans="1:65" s="13" customFormat="1" ht="11.25">
      <c r="B342" s="207"/>
      <c r="C342" s="208"/>
      <c r="D342" s="209" t="s">
        <v>176</v>
      </c>
      <c r="E342" s="210" t="s">
        <v>1</v>
      </c>
      <c r="F342" s="211" t="s">
        <v>80</v>
      </c>
      <c r="G342" s="208"/>
      <c r="H342" s="212">
        <v>1</v>
      </c>
      <c r="I342" s="213"/>
      <c r="J342" s="208"/>
      <c r="K342" s="208"/>
      <c r="L342" s="214"/>
      <c r="M342" s="215"/>
      <c r="N342" s="216"/>
      <c r="O342" s="216"/>
      <c r="P342" s="216"/>
      <c r="Q342" s="216"/>
      <c r="R342" s="216"/>
      <c r="S342" s="216"/>
      <c r="T342" s="217"/>
      <c r="AT342" s="218" t="s">
        <v>176</v>
      </c>
      <c r="AU342" s="218" t="s">
        <v>99</v>
      </c>
      <c r="AV342" s="13" t="s">
        <v>82</v>
      </c>
      <c r="AW342" s="13" t="s">
        <v>30</v>
      </c>
      <c r="AX342" s="13" t="s">
        <v>80</v>
      </c>
      <c r="AY342" s="218" t="s">
        <v>166</v>
      </c>
    </row>
    <row r="343" spans="1:65" s="2" customFormat="1" ht="33" customHeight="1">
      <c r="A343" s="35"/>
      <c r="B343" s="36"/>
      <c r="C343" s="193" t="s">
        <v>349</v>
      </c>
      <c r="D343" s="193" t="s">
        <v>170</v>
      </c>
      <c r="E343" s="194" t="s">
        <v>350</v>
      </c>
      <c r="F343" s="195" t="s">
        <v>351</v>
      </c>
      <c r="G343" s="196" t="s">
        <v>240</v>
      </c>
      <c r="H343" s="197">
        <v>60</v>
      </c>
      <c r="I343" s="198"/>
      <c r="J343" s="199">
        <f>ROUND(I343*H343,2)</f>
        <v>0</v>
      </c>
      <c r="K343" s="200"/>
      <c r="L343" s="40"/>
      <c r="M343" s="201" t="s">
        <v>1</v>
      </c>
      <c r="N343" s="202" t="s">
        <v>38</v>
      </c>
      <c r="O343" s="72"/>
      <c r="P343" s="203">
        <f>O343*H343</f>
        <v>0</v>
      </c>
      <c r="Q343" s="203">
        <v>0</v>
      </c>
      <c r="R343" s="203">
        <f>Q343*H343</f>
        <v>0</v>
      </c>
      <c r="S343" s="203">
        <v>0</v>
      </c>
      <c r="T343" s="204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5" t="s">
        <v>174</v>
      </c>
      <c r="AT343" s="205" t="s">
        <v>170</v>
      </c>
      <c r="AU343" s="205" t="s">
        <v>99</v>
      </c>
      <c r="AY343" s="18" t="s">
        <v>166</v>
      </c>
      <c r="BE343" s="206">
        <f>IF(N343="základní",J343,0)</f>
        <v>0</v>
      </c>
      <c r="BF343" s="206">
        <f>IF(N343="snížená",J343,0)</f>
        <v>0</v>
      </c>
      <c r="BG343" s="206">
        <f>IF(N343="zákl. přenesená",J343,0)</f>
        <v>0</v>
      </c>
      <c r="BH343" s="206">
        <f>IF(N343="sníž. přenesená",J343,0)</f>
        <v>0</v>
      </c>
      <c r="BI343" s="206">
        <f>IF(N343="nulová",J343,0)</f>
        <v>0</v>
      </c>
      <c r="BJ343" s="18" t="s">
        <v>80</v>
      </c>
      <c r="BK343" s="206">
        <f>ROUND(I343*H343,2)</f>
        <v>0</v>
      </c>
      <c r="BL343" s="18" t="s">
        <v>174</v>
      </c>
      <c r="BM343" s="205" t="s">
        <v>352</v>
      </c>
    </row>
    <row r="344" spans="1:65" s="13" customFormat="1" ht="11.25">
      <c r="B344" s="207"/>
      <c r="C344" s="208"/>
      <c r="D344" s="209" t="s">
        <v>176</v>
      </c>
      <c r="E344" s="210" t="s">
        <v>1</v>
      </c>
      <c r="F344" s="211" t="s">
        <v>353</v>
      </c>
      <c r="G344" s="208"/>
      <c r="H344" s="212">
        <v>60</v>
      </c>
      <c r="I344" s="213"/>
      <c r="J344" s="208"/>
      <c r="K344" s="208"/>
      <c r="L344" s="214"/>
      <c r="M344" s="215"/>
      <c r="N344" s="216"/>
      <c r="O344" s="216"/>
      <c r="P344" s="216"/>
      <c r="Q344" s="216"/>
      <c r="R344" s="216"/>
      <c r="S344" s="216"/>
      <c r="T344" s="217"/>
      <c r="AT344" s="218" t="s">
        <v>176</v>
      </c>
      <c r="AU344" s="218" t="s">
        <v>99</v>
      </c>
      <c r="AV344" s="13" t="s">
        <v>82</v>
      </c>
      <c r="AW344" s="13" t="s">
        <v>30</v>
      </c>
      <c r="AX344" s="13" t="s">
        <v>80</v>
      </c>
      <c r="AY344" s="218" t="s">
        <v>166</v>
      </c>
    </row>
    <row r="345" spans="1:65" s="2" customFormat="1" ht="33" customHeight="1">
      <c r="A345" s="35"/>
      <c r="B345" s="36"/>
      <c r="C345" s="193" t="s">
        <v>354</v>
      </c>
      <c r="D345" s="193" t="s">
        <v>170</v>
      </c>
      <c r="E345" s="194" t="s">
        <v>355</v>
      </c>
      <c r="F345" s="195" t="s">
        <v>356</v>
      </c>
      <c r="G345" s="196" t="s">
        <v>240</v>
      </c>
      <c r="H345" s="197">
        <v>1</v>
      </c>
      <c r="I345" s="198"/>
      <c r="J345" s="199">
        <f>ROUND(I345*H345,2)</f>
        <v>0</v>
      </c>
      <c r="K345" s="200"/>
      <c r="L345" s="40"/>
      <c r="M345" s="201" t="s">
        <v>1</v>
      </c>
      <c r="N345" s="202" t="s">
        <v>38</v>
      </c>
      <c r="O345" s="72"/>
      <c r="P345" s="203">
        <f>O345*H345</f>
        <v>0</v>
      </c>
      <c r="Q345" s="203">
        <v>0</v>
      </c>
      <c r="R345" s="203">
        <f>Q345*H345</f>
        <v>0</v>
      </c>
      <c r="S345" s="203">
        <v>0</v>
      </c>
      <c r="T345" s="204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5" t="s">
        <v>174</v>
      </c>
      <c r="AT345" s="205" t="s">
        <v>170</v>
      </c>
      <c r="AU345" s="205" t="s">
        <v>99</v>
      </c>
      <c r="AY345" s="18" t="s">
        <v>166</v>
      </c>
      <c r="BE345" s="206">
        <f>IF(N345="základní",J345,0)</f>
        <v>0</v>
      </c>
      <c r="BF345" s="206">
        <f>IF(N345="snížená",J345,0)</f>
        <v>0</v>
      </c>
      <c r="BG345" s="206">
        <f>IF(N345="zákl. přenesená",J345,0)</f>
        <v>0</v>
      </c>
      <c r="BH345" s="206">
        <f>IF(N345="sníž. přenesená",J345,0)</f>
        <v>0</v>
      </c>
      <c r="BI345" s="206">
        <f>IF(N345="nulová",J345,0)</f>
        <v>0</v>
      </c>
      <c r="BJ345" s="18" t="s">
        <v>80</v>
      </c>
      <c r="BK345" s="206">
        <f>ROUND(I345*H345,2)</f>
        <v>0</v>
      </c>
      <c r="BL345" s="18" t="s">
        <v>174</v>
      </c>
      <c r="BM345" s="205" t="s">
        <v>357</v>
      </c>
    </row>
    <row r="346" spans="1:65" s="13" customFormat="1" ht="11.25">
      <c r="B346" s="207"/>
      <c r="C346" s="208"/>
      <c r="D346" s="209" t="s">
        <v>176</v>
      </c>
      <c r="E346" s="210" t="s">
        <v>1</v>
      </c>
      <c r="F346" s="211" t="s">
        <v>80</v>
      </c>
      <c r="G346" s="208"/>
      <c r="H346" s="212">
        <v>1</v>
      </c>
      <c r="I346" s="213"/>
      <c r="J346" s="208"/>
      <c r="K346" s="208"/>
      <c r="L346" s="214"/>
      <c r="M346" s="215"/>
      <c r="N346" s="216"/>
      <c r="O346" s="216"/>
      <c r="P346" s="216"/>
      <c r="Q346" s="216"/>
      <c r="R346" s="216"/>
      <c r="S346" s="216"/>
      <c r="T346" s="217"/>
      <c r="AT346" s="218" t="s">
        <v>176</v>
      </c>
      <c r="AU346" s="218" t="s">
        <v>99</v>
      </c>
      <c r="AV346" s="13" t="s">
        <v>82</v>
      </c>
      <c r="AW346" s="13" t="s">
        <v>30</v>
      </c>
      <c r="AX346" s="13" t="s">
        <v>80</v>
      </c>
      <c r="AY346" s="218" t="s">
        <v>166</v>
      </c>
    </row>
    <row r="347" spans="1:65" s="2" customFormat="1" ht="37.9" customHeight="1">
      <c r="A347" s="35"/>
      <c r="B347" s="36"/>
      <c r="C347" s="193" t="s">
        <v>358</v>
      </c>
      <c r="D347" s="193" t="s">
        <v>170</v>
      </c>
      <c r="E347" s="194" t="s">
        <v>359</v>
      </c>
      <c r="F347" s="195" t="s">
        <v>360</v>
      </c>
      <c r="G347" s="196" t="s">
        <v>234</v>
      </c>
      <c r="H347" s="197">
        <v>68.92</v>
      </c>
      <c r="I347" s="198"/>
      <c r="J347" s="199">
        <f>ROUND(I347*H347,2)</f>
        <v>0</v>
      </c>
      <c r="K347" s="200"/>
      <c r="L347" s="40"/>
      <c r="M347" s="201" t="s">
        <v>1</v>
      </c>
      <c r="N347" s="202" t="s">
        <v>38</v>
      </c>
      <c r="O347" s="72"/>
      <c r="P347" s="203">
        <f>O347*H347</f>
        <v>0</v>
      </c>
      <c r="Q347" s="203">
        <v>2.1000000000000001E-4</v>
      </c>
      <c r="R347" s="203">
        <f>Q347*H347</f>
        <v>1.44732E-2</v>
      </c>
      <c r="S347" s="203">
        <v>0</v>
      </c>
      <c r="T347" s="204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5" t="s">
        <v>174</v>
      </c>
      <c r="AT347" s="205" t="s">
        <v>170</v>
      </c>
      <c r="AU347" s="205" t="s">
        <v>99</v>
      </c>
      <c r="AY347" s="18" t="s">
        <v>166</v>
      </c>
      <c r="BE347" s="206">
        <f>IF(N347="základní",J347,0)</f>
        <v>0</v>
      </c>
      <c r="BF347" s="206">
        <f>IF(N347="snížená",J347,0)</f>
        <v>0</v>
      </c>
      <c r="BG347" s="206">
        <f>IF(N347="zákl. přenesená",J347,0)</f>
        <v>0</v>
      </c>
      <c r="BH347" s="206">
        <f>IF(N347="sníž. přenesená",J347,0)</f>
        <v>0</v>
      </c>
      <c r="BI347" s="206">
        <f>IF(N347="nulová",J347,0)</f>
        <v>0</v>
      </c>
      <c r="BJ347" s="18" t="s">
        <v>80</v>
      </c>
      <c r="BK347" s="206">
        <f>ROUND(I347*H347,2)</f>
        <v>0</v>
      </c>
      <c r="BL347" s="18" t="s">
        <v>174</v>
      </c>
      <c r="BM347" s="205" t="s">
        <v>361</v>
      </c>
    </row>
    <row r="348" spans="1:65" s="16" customFormat="1" ht="11.25">
      <c r="B348" s="252"/>
      <c r="C348" s="253"/>
      <c r="D348" s="209" t="s">
        <v>176</v>
      </c>
      <c r="E348" s="254" t="s">
        <v>1</v>
      </c>
      <c r="F348" s="255" t="s">
        <v>322</v>
      </c>
      <c r="G348" s="253"/>
      <c r="H348" s="254" t="s">
        <v>1</v>
      </c>
      <c r="I348" s="256"/>
      <c r="J348" s="253"/>
      <c r="K348" s="253"/>
      <c r="L348" s="257"/>
      <c r="M348" s="258"/>
      <c r="N348" s="259"/>
      <c r="O348" s="259"/>
      <c r="P348" s="259"/>
      <c r="Q348" s="259"/>
      <c r="R348" s="259"/>
      <c r="S348" s="259"/>
      <c r="T348" s="260"/>
      <c r="AT348" s="261" t="s">
        <v>176</v>
      </c>
      <c r="AU348" s="261" t="s">
        <v>99</v>
      </c>
      <c r="AV348" s="16" t="s">
        <v>80</v>
      </c>
      <c r="AW348" s="16" t="s">
        <v>30</v>
      </c>
      <c r="AX348" s="16" t="s">
        <v>73</v>
      </c>
      <c r="AY348" s="261" t="s">
        <v>166</v>
      </c>
    </row>
    <row r="349" spans="1:65" s="13" customFormat="1" ht="11.25">
      <c r="B349" s="207"/>
      <c r="C349" s="208"/>
      <c r="D349" s="209" t="s">
        <v>176</v>
      </c>
      <c r="E349" s="210" t="s">
        <v>1</v>
      </c>
      <c r="F349" s="211" t="s">
        <v>362</v>
      </c>
      <c r="G349" s="208"/>
      <c r="H349" s="212">
        <v>1.2</v>
      </c>
      <c r="I349" s="213"/>
      <c r="J349" s="208"/>
      <c r="K349" s="208"/>
      <c r="L349" s="214"/>
      <c r="M349" s="215"/>
      <c r="N349" s="216"/>
      <c r="O349" s="216"/>
      <c r="P349" s="216"/>
      <c r="Q349" s="216"/>
      <c r="R349" s="216"/>
      <c r="S349" s="216"/>
      <c r="T349" s="217"/>
      <c r="AT349" s="218" t="s">
        <v>176</v>
      </c>
      <c r="AU349" s="218" t="s">
        <v>99</v>
      </c>
      <c r="AV349" s="13" t="s">
        <v>82</v>
      </c>
      <c r="AW349" s="13" t="s">
        <v>30</v>
      </c>
      <c r="AX349" s="13" t="s">
        <v>73</v>
      </c>
      <c r="AY349" s="218" t="s">
        <v>166</v>
      </c>
    </row>
    <row r="350" spans="1:65" s="13" customFormat="1" ht="11.25">
      <c r="B350" s="207"/>
      <c r="C350" s="208"/>
      <c r="D350" s="209" t="s">
        <v>176</v>
      </c>
      <c r="E350" s="210" t="s">
        <v>1</v>
      </c>
      <c r="F350" s="211" t="s">
        <v>363</v>
      </c>
      <c r="G350" s="208"/>
      <c r="H350" s="212">
        <v>27.6</v>
      </c>
      <c r="I350" s="213"/>
      <c r="J350" s="208"/>
      <c r="K350" s="208"/>
      <c r="L350" s="214"/>
      <c r="M350" s="215"/>
      <c r="N350" s="216"/>
      <c r="O350" s="216"/>
      <c r="P350" s="216"/>
      <c r="Q350" s="216"/>
      <c r="R350" s="216"/>
      <c r="S350" s="216"/>
      <c r="T350" s="217"/>
      <c r="AT350" s="218" t="s">
        <v>176</v>
      </c>
      <c r="AU350" s="218" t="s">
        <v>99</v>
      </c>
      <c r="AV350" s="13" t="s">
        <v>82</v>
      </c>
      <c r="AW350" s="13" t="s">
        <v>30</v>
      </c>
      <c r="AX350" s="13" t="s">
        <v>73</v>
      </c>
      <c r="AY350" s="218" t="s">
        <v>166</v>
      </c>
    </row>
    <row r="351" spans="1:65" s="13" customFormat="1" ht="11.25">
      <c r="B351" s="207"/>
      <c r="C351" s="208"/>
      <c r="D351" s="209" t="s">
        <v>176</v>
      </c>
      <c r="E351" s="210" t="s">
        <v>1</v>
      </c>
      <c r="F351" s="211" t="s">
        <v>364</v>
      </c>
      <c r="G351" s="208"/>
      <c r="H351" s="212">
        <v>7.1</v>
      </c>
      <c r="I351" s="213"/>
      <c r="J351" s="208"/>
      <c r="K351" s="208"/>
      <c r="L351" s="214"/>
      <c r="M351" s="215"/>
      <c r="N351" s="216"/>
      <c r="O351" s="216"/>
      <c r="P351" s="216"/>
      <c r="Q351" s="216"/>
      <c r="R351" s="216"/>
      <c r="S351" s="216"/>
      <c r="T351" s="217"/>
      <c r="AT351" s="218" t="s">
        <v>176</v>
      </c>
      <c r="AU351" s="218" t="s">
        <v>99</v>
      </c>
      <c r="AV351" s="13" t="s">
        <v>82</v>
      </c>
      <c r="AW351" s="13" t="s">
        <v>30</v>
      </c>
      <c r="AX351" s="13" t="s">
        <v>73</v>
      </c>
      <c r="AY351" s="218" t="s">
        <v>166</v>
      </c>
    </row>
    <row r="352" spans="1:65" s="13" customFormat="1" ht="11.25">
      <c r="B352" s="207"/>
      <c r="C352" s="208"/>
      <c r="D352" s="209" t="s">
        <v>176</v>
      </c>
      <c r="E352" s="210" t="s">
        <v>1</v>
      </c>
      <c r="F352" s="211" t="s">
        <v>365</v>
      </c>
      <c r="G352" s="208"/>
      <c r="H352" s="212">
        <v>1.7</v>
      </c>
      <c r="I352" s="213"/>
      <c r="J352" s="208"/>
      <c r="K352" s="208"/>
      <c r="L352" s="214"/>
      <c r="M352" s="215"/>
      <c r="N352" s="216"/>
      <c r="O352" s="216"/>
      <c r="P352" s="216"/>
      <c r="Q352" s="216"/>
      <c r="R352" s="216"/>
      <c r="S352" s="216"/>
      <c r="T352" s="217"/>
      <c r="AT352" s="218" t="s">
        <v>176</v>
      </c>
      <c r="AU352" s="218" t="s">
        <v>99</v>
      </c>
      <c r="AV352" s="13" t="s">
        <v>82</v>
      </c>
      <c r="AW352" s="13" t="s">
        <v>30</v>
      </c>
      <c r="AX352" s="13" t="s">
        <v>73</v>
      </c>
      <c r="AY352" s="218" t="s">
        <v>166</v>
      </c>
    </row>
    <row r="353" spans="1:65" s="13" customFormat="1" ht="11.25">
      <c r="B353" s="207"/>
      <c r="C353" s="208"/>
      <c r="D353" s="209" t="s">
        <v>176</v>
      </c>
      <c r="E353" s="210" t="s">
        <v>1</v>
      </c>
      <c r="F353" s="211" t="s">
        <v>366</v>
      </c>
      <c r="G353" s="208"/>
      <c r="H353" s="212">
        <v>5.3</v>
      </c>
      <c r="I353" s="213"/>
      <c r="J353" s="208"/>
      <c r="K353" s="208"/>
      <c r="L353" s="214"/>
      <c r="M353" s="215"/>
      <c r="N353" s="216"/>
      <c r="O353" s="216"/>
      <c r="P353" s="216"/>
      <c r="Q353" s="216"/>
      <c r="R353" s="216"/>
      <c r="S353" s="216"/>
      <c r="T353" s="217"/>
      <c r="AT353" s="218" t="s">
        <v>176</v>
      </c>
      <c r="AU353" s="218" t="s">
        <v>99</v>
      </c>
      <c r="AV353" s="13" t="s">
        <v>82</v>
      </c>
      <c r="AW353" s="13" t="s">
        <v>30</v>
      </c>
      <c r="AX353" s="13" t="s">
        <v>73</v>
      </c>
      <c r="AY353" s="218" t="s">
        <v>166</v>
      </c>
    </row>
    <row r="354" spans="1:65" s="13" customFormat="1" ht="11.25">
      <c r="B354" s="207"/>
      <c r="C354" s="208"/>
      <c r="D354" s="209" t="s">
        <v>176</v>
      </c>
      <c r="E354" s="210" t="s">
        <v>1</v>
      </c>
      <c r="F354" s="211" t="s">
        <v>367</v>
      </c>
      <c r="G354" s="208"/>
      <c r="H354" s="212">
        <v>1.4</v>
      </c>
      <c r="I354" s="213"/>
      <c r="J354" s="208"/>
      <c r="K354" s="208"/>
      <c r="L354" s="214"/>
      <c r="M354" s="215"/>
      <c r="N354" s="216"/>
      <c r="O354" s="216"/>
      <c r="P354" s="216"/>
      <c r="Q354" s="216"/>
      <c r="R354" s="216"/>
      <c r="S354" s="216"/>
      <c r="T354" s="217"/>
      <c r="AT354" s="218" t="s">
        <v>176</v>
      </c>
      <c r="AU354" s="218" t="s">
        <v>99</v>
      </c>
      <c r="AV354" s="13" t="s">
        <v>82</v>
      </c>
      <c r="AW354" s="13" t="s">
        <v>30</v>
      </c>
      <c r="AX354" s="13" t="s">
        <v>73</v>
      </c>
      <c r="AY354" s="218" t="s">
        <v>166</v>
      </c>
    </row>
    <row r="355" spans="1:65" s="13" customFormat="1" ht="11.25">
      <c r="B355" s="207"/>
      <c r="C355" s="208"/>
      <c r="D355" s="209" t="s">
        <v>176</v>
      </c>
      <c r="E355" s="210" t="s">
        <v>1</v>
      </c>
      <c r="F355" s="211" t="s">
        <v>368</v>
      </c>
      <c r="G355" s="208"/>
      <c r="H355" s="212">
        <v>2.9</v>
      </c>
      <c r="I355" s="213"/>
      <c r="J355" s="208"/>
      <c r="K355" s="208"/>
      <c r="L355" s="214"/>
      <c r="M355" s="215"/>
      <c r="N355" s="216"/>
      <c r="O355" s="216"/>
      <c r="P355" s="216"/>
      <c r="Q355" s="216"/>
      <c r="R355" s="216"/>
      <c r="S355" s="216"/>
      <c r="T355" s="217"/>
      <c r="AT355" s="218" t="s">
        <v>176</v>
      </c>
      <c r="AU355" s="218" t="s">
        <v>99</v>
      </c>
      <c r="AV355" s="13" t="s">
        <v>82</v>
      </c>
      <c r="AW355" s="13" t="s">
        <v>30</v>
      </c>
      <c r="AX355" s="13" t="s">
        <v>73</v>
      </c>
      <c r="AY355" s="218" t="s">
        <v>166</v>
      </c>
    </row>
    <row r="356" spans="1:65" s="13" customFormat="1" ht="11.25">
      <c r="B356" s="207"/>
      <c r="C356" s="208"/>
      <c r="D356" s="209" t="s">
        <v>176</v>
      </c>
      <c r="E356" s="210" t="s">
        <v>1</v>
      </c>
      <c r="F356" s="211" t="s">
        <v>369</v>
      </c>
      <c r="G356" s="208"/>
      <c r="H356" s="212">
        <v>2.2999999999999998</v>
      </c>
      <c r="I356" s="213"/>
      <c r="J356" s="208"/>
      <c r="K356" s="208"/>
      <c r="L356" s="214"/>
      <c r="M356" s="215"/>
      <c r="N356" s="216"/>
      <c r="O356" s="216"/>
      <c r="P356" s="216"/>
      <c r="Q356" s="216"/>
      <c r="R356" s="216"/>
      <c r="S356" s="216"/>
      <c r="T356" s="217"/>
      <c r="AT356" s="218" t="s">
        <v>176</v>
      </c>
      <c r="AU356" s="218" t="s">
        <v>99</v>
      </c>
      <c r="AV356" s="13" t="s">
        <v>82</v>
      </c>
      <c r="AW356" s="13" t="s">
        <v>30</v>
      </c>
      <c r="AX356" s="13" t="s">
        <v>73</v>
      </c>
      <c r="AY356" s="218" t="s">
        <v>166</v>
      </c>
    </row>
    <row r="357" spans="1:65" s="13" customFormat="1" ht="11.25">
      <c r="B357" s="207"/>
      <c r="C357" s="208"/>
      <c r="D357" s="209" t="s">
        <v>176</v>
      </c>
      <c r="E357" s="210" t="s">
        <v>1</v>
      </c>
      <c r="F357" s="211" t="s">
        <v>370</v>
      </c>
      <c r="G357" s="208"/>
      <c r="H357" s="212">
        <v>11.8</v>
      </c>
      <c r="I357" s="213"/>
      <c r="J357" s="208"/>
      <c r="K357" s="208"/>
      <c r="L357" s="214"/>
      <c r="M357" s="215"/>
      <c r="N357" s="216"/>
      <c r="O357" s="216"/>
      <c r="P357" s="216"/>
      <c r="Q357" s="216"/>
      <c r="R357" s="216"/>
      <c r="S357" s="216"/>
      <c r="T357" s="217"/>
      <c r="AT357" s="218" t="s">
        <v>176</v>
      </c>
      <c r="AU357" s="218" t="s">
        <v>99</v>
      </c>
      <c r="AV357" s="13" t="s">
        <v>82</v>
      </c>
      <c r="AW357" s="13" t="s">
        <v>30</v>
      </c>
      <c r="AX357" s="13" t="s">
        <v>73</v>
      </c>
      <c r="AY357" s="218" t="s">
        <v>166</v>
      </c>
    </row>
    <row r="358" spans="1:65" s="13" customFormat="1" ht="11.25">
      <c r="B358" s="207"/>
      <c r="C358" s="208"/>
      <c r="D358" s="209" t="s">
        <v>176</v>
      </c>
      <c r="E358" s="210" t="s">
        <v>1</v>
      </c>
      <c r="F358" s="211" t="s">
        <v>371</v>
      </c>
      <c r="G358" s="208"/>
      <c r="H358" s="212">
        <v>5.8</v>
      </c>
      <c r="I358" s="213"/>
      <c r="J358" s="208"/>
      <c r="K358" s="208"/>
      <c r="L358" s="214"/>
      <c r="M358" s="215"/>
      <c r="N358" s="216"/>
      <c r="O358" s="216"/>
      <c r="P358" s="216"/>
      <c r="Q358" s="216"/>
      <c r="R358" s="216"/>
      <c r="S358" s="216"/>
      <c r="T358" s="217"/>
      <c r="AT358" s="218" t="s">
        <v>176</v>
      </c>
      <c r="AU358" s="218" t="s">
        <v>99</v>
      </c>
      <c r="AV358" s="13" t="s">
        <v>82</v>
      </c>
      <c r="AW358" s="13" t="s">
        <v>30</v>
      </c>
      <c r="AX358" s="13" t="s">
        <v>73</v>
      </c>
      <c r="AY358" s="218" t="s">
        <v>166</v>
      </c>
    </row>
    <row r="359" spans="1:65" s="13" customFormat="1" ht="11.25">
      <c r="B359" s="207"/>
      <c r="C359" s="208"/>
      <c r="D359" s="209" t="s">
        <v>176</v>
      </c>
      <c r="E359" s="210" t="s">
        <v>1</v>
      </c>
      <c r="F359" s="211" t="s">
        <v>372</v>
      </c>
      <c r="G359" s="208"/>
      <c r="H359" s="212">
        <v>1.82</v>
      </c>
      <c r="I359" s="213"/>
      <c r="J359" s="208"/>
      <c r="K359" s="208"/>
      <c r="L359" s="214"/>
      <c r="M359" s="215"/>
      <c r="N359" s="216"/>
      <c r="O359" s="216"/>
      <c r="P359" s="216"/>
      <c r="Q359" s="216"/>
      <c r="R359" s="216"/>
      <c r="S359" s="216"/>
      <c r="T359" s="217"/>
      <c r="AT359" s="218" t="s">
        <v>176</v>
      </c>
      <c r="AU359" s="218" t="s">
        <v>99</v>
      </c>
      <c r="AV359" s="13" t="s">
        <v>82</v>
      </c>
      <c r="AW359" s="13" t="s">
        <v>30</v>
      </c>
      <c r="AX359" s="13" t="s">
        <v>73</v>
      </c>
      <c r="AY359" s="218" t="s">
        <v>166</v>
      </c>
    </row>
    <row r="360" spans="1:65" s="14" customFormat="1" ht="11.25">
      <c r="B360" s="219"/>
      <c r="C360" s="220"/>
      <c r="D360" s="209" t="s">
        <v>176</v>
      </c>
      <c r="E360" s="221" t="s">
        <v>1</v>
      </c>
      <c r="F360" s="222" t="s">
        <v>178</v>
      </c>
      <c r="G360" s="220"/>
      <c r="H360" s="223">
        <v>68.919999999999987</v>
      </c>
      <c r="I360" s="224"/>
      <c r="J360" s="220"/>
      <c r="K360" s="220"/>
      <c r="L360" s="225"/>
      <c r="M360" s="226"/>
      <c r="N360" s="227"/>
      <c r="O360" s="227"/>
      <c r="P360" s="227"/>
      <c r="Q360" s="227"/>
      <c r="R360" s="227"/>
      <c r="S360" s="227"/>
      <c r="T360" s="228"/>
      <c r="AT360" s="229" t="s">
        <v>176</v>
      </c>
      <c r="AU360" s="229" t="s">
        <v>99</v>
      </c>
      <c r="AV360" s="14" t="s">
        <v>99</v>
      </c>
      <c r="AW360" s="14" t="s">
        <v>30</v>
      </c>
      <c r="AX360" s="14" t="s">
        <v>73</v>
      </c>
      <c r="AY360" s="229" t="s">
        <v>166</v>
      </c>
    </row>
    <row r="361" spans="1:65" s="15" customFormat="1" ht="11.25">
      <c r="B361" s="230"/>
      <c r="C361" s="231"/>
      <c r="D361" s="209" t="s">
        <v>176</v>
      </c>
      <c r="E361" s="232" t="s">
        <v>1</v>
      </c>
      <c r="F361" s="233" t="s">
        <v>206</v>
      </c>
      <c r="G361" s="231"/>
      <c r="H361" s="234">
        <v>68.919999999999987</v>
      </c>
      <c r="I361" s="235"/>
      <c r="J361" s="231"/>
      <c r="K361" s="231"/>
      <c r="L361" s="236"/>
      <c r="M361" s="237"/>
      <c r="N361" s="238"/>
      <c r="O361" s="238"/>
      <c r="P361" s="238"/>
      <c r="Q361" s="238"/>
      <c r="R361" s="238"/>
      <c r="S361" s="238"/>
      <c r="T361" s="239"/>
      <c r="AT361" s="240" t="s">
        <v>176</v>
      </c>
      <c r="AU361" s="240" t="s">
        <v>99</v>
      </c>
      <c r="AV361" s="15" t="s">
        <v>174</v>
      </c>
      <c r="AW361" s="15" t="s">
        <v>30</v>
      </c>
      <c r="AX361" s="15" t="s">
        <v>80</v>
      </c>
      <c r="AY361" s="240" t="s">
        <v>166</v>
      </c>
    </row>
    <row r="362" spans="1:65" s="12" customFormat="1" ht="20.85" customHeight="1">
      <c r="B362" s="177"/>
      <c r="C362" s="178"/>
      <c r="D362" s="179" t="s">
        <v>72</v>
      </c>
      <c r="E362" s="191" t="s">
        <v>373</v>
      </c>
      <c r="F362" s="191" t="s">
        <v>374</v>
      </c>
      <c r="G362" s="178"/>
      <c r="H362" s="178"/>
      <c r="I362" s="181"/>
      <c r="J362" s="192">
        <f>BK362</f>
        <v>0</v>
      </c>
      <c r="K362" s="178"/>
      <c r="L362" s="183"/>
      <c r="M362" s="184"/>
      <c r="N362" s="185"/>
      <c r="O362" s="185"/>
      <c r="P362" s="186">
        <f>SUM(P363:P377)</f>
        <v>0</v>
      </c>
      <c r="Q362" s="185"/>
      <c r="R362" s="186">
        <f>SUM(R363:R377)</f>
        <v>2.7568000000000002E-3</v>
      </c>
      <c r="S362" s="185"/>
      <c r="T362" s="187">
        <f>SUM(T363:T377)</f>
        <v>0</v>
      </c>
      <c r="AR362" s="188" t="s">
        <v>80</v>
      </c>
      <c r="AT362" s="189" t="s">
        <v>72</v>
      </c>
      <c r="AU362" s="189" t="s">
        <v>82</v>
      </c>
      <c r="AY362" s="188" t="s">
        <v>166</v>
      </c>
      <c r="BK362" s="190">
        <f>SUM(BK363:BK377)</f>
        <v>0</v>
      </c>
    </row>
    <row r="363" spans="1:65" s="2" customFormat="1" ht="24.2" customHeight="1">
      <c r="A363" s="35"/>
      <c r="B363" s="36"/>
      <c r="C363" s="193" t="s">
        <v>375</v>
      </c>
      <c r="D363" s="193" t="s">
        <v>170</v>
      </c>
      <c r="E363" s="194" t="s">
        <v>376</v>
      </c>
      <c r="F363" s="195" t="s">
        <v>377</v>
      </c>
      <c r="G363" s="196" t="s">
        <v>234</v>
      </c>
      <c r="H363" s="197">
        <v>68.92</v>
      </c>
      <c r="I363" s="198"/>
      <c r="J363" s="199">
        <f>ROUND(I363*H363,2)</f>
        <v>0</v>
      </c>
      <c r="K363" s="200"/>
      <c r="L363" s="40"/>
      <c r="M363" s="201" t="s">
        <v>1</v>
      </c>
      <c r="N363" s="202" t="s">
        <v>38</v>
      </c>
      <c r="O363" s="72"/>
      <c r="P363" s="203">
        <f>O363*H363</f>
        <v>0</v>
      </c>
      <c r="Q363" s="203">
        <v>4.0000000000000003E-5</v>
      </c>
      <c r="R363" s="203">
        <f>Q363*H363</f>
        <v>2.7568000000000002E-3</v>
      </c>
      <c r="S363" s="203">
        <v>0</v>
      </c>
      <c r="T363" s="204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5" t="s">
        <v>174</v>
      </c>
      <c r="AT363" s="205" t="s">
        <v>170</v>
      </c>
      <c r="AU363" s="205" t="s">
        <v>99</v>
      </c>
      <c r="AY363" s="18" t="s">
        <v>166</v>
      </c>
      <c r="BE363" s="206">
        <f>IF(N363="základní",J363,0)</f>
        <v>0</v>
      </c>
      <c r="BF363" s="206">
        <f>IF(N363="snížená",J363,0)</f>
        <v>0</v>
      </c>
      <c r="BG363" s="206">
        <f>IF(N363="zákl. přenesená",J363,0)</f>
        <v>0</v>
      </c>
      <c r="BH363" s="206">
        <f>IF(N363="sníž. přenesená",J363,0)</f>
        <v>0</v>
      </c>
      <c r="BI363" s="206">
        <f>IF(N363="nulová",J363,0)</f>
        <v>0</v>
      </c>
      <c r="BJ363" s="18" t="s">
        <v>80</v>
      </c>
      <c r="BK363" s="206">
        <f>ROUND(I363*H363,2)</f>
        <v>0</v>
      </c>
      <c r="BL363" s="18" t="s">
        <v>174</v>
      </c>
      <c r="BM363" s="205" t="s">
        <v>378</v>
      </c>
    </row>
    <row r="364" spans="1:65" s="16" customFormat="1" ht="11.25">
      <c r="B364" s="252"/>
      <c r="C364" s="253"/>
      <c r="D364" s="209" t="s">
        <v>176</v>
      </c>
      <c r="E364" s="254" t="s">
        <v>1</v>
      </c>
      <c r="F364" s="255" t="s">
        <v>322</v>
      </c>
      <c r="G364" s="253"/>
      <c r="H364" s="254" t="s">
        <v>1</v>
      </c>
      <c r="I364" s="256"/>
      <c r="J364" s="253"/>
      <c r="K364" s="253"/>
      <c r="L364" s="257"/>
      <c r="M364" s="258"/>
      <c r="N364" s="259"/>
      <c r="O364" s="259"/>
      <c r="P364" s="259"/>
      <c r="Q364" s="259"/>
      <c r="R364" s="259"/>
      <c r="S364" s="259"/>
      <c r="T364" s="260"/>
      <c r="AT364" s="261" t="s">
        <v>176</v>
      </c>
      <c r="AU364" s="261" t="s">
        <v>99</v>
      </c>
      <c r="AV364" s="16" t="s">
        <v>80</v>
      </c>
      <c r="AW364" s="16" t="s">
        <v>30</v>
      </c>
      <c r="AX364" s="16" t="s">
        <v>73</v>
      </c>
      <c r="AY364" s="261" t="s">
        <v>166</v>
      </c>
    </row>
    <row r="365" spans="1:65" s="13" customFormat="1" ht="11.25">
      <c r="B365" s="207"/>
      <c r="C365" s="208"/>
      <c r="D365" s="209" t="s">
        <v>176</v>
      </c>
      <c r="E365" s="210" t="s">
        <v>1</v>
      </c>
      <c r="F365" s="211" t="s">
        <v>362</v>
      </c>
      <c r="G365" s="208"/>
      <c r="H365" s="212">
        <v>1.2</v>
      </c>
      <c r="I365" s="213"/>
      <c r="J365" s="208"/>
      <c r="K365" s="208"/>
      <c r="L365" s="214"/>
      <c r="M365" s="215"/>
      <c r="N365" s="216"/>
      <c r="O365" s="216"/>
      <c r="P365" s="216"/>
      <c r="Q365" s="216"/>
      <c r="R365" s="216"/>
      <c r="S365" s="216"/>
      <c r="T365" s="217"/>
      <c r="AT365" s="218" t="s">
        <v>176</v>
      </c>
      <c r="AU365" s="218" t="s">
        <v>99</v>
      </c>
      <c r="AV365" s="13" t="s">
        <v>82</v>
      </c>
      <c r="AW365" s="13" t="s">
        <v>30</v>
      </c>
      <c r="AX365" s="13" t="s">
        <v>73</v>
      </c>
      <c r="AY365" s="218" t="s">
        <v>166</v>
      </c>
    </row>
    <row r="366" spans="1:65" s="13" customFormat="1" ht="11.25">
      <c r="B366" s="207"/>
      <c r="C366" s="208"/>
      <c r="D366" s="209" t="s">
        <v>176</v>
      </c>
      <c r="E366" s="210" t="s">
        <v>1</v>
      </c>
      <c r="F366" s="211" t="s">
        <v>363</v>
      </c>
      <c r="G366" s="208"/>
      <c r="H366" s="212">
        <v>27.6</v>
      </c>
      <c r="I366" s="213"/>
      <c r="J366" s="208"/>
      <c r="K366" s="208"/>
      <c r="L366" s="214"/>
      <c r="M366" s="215"/>
      <c r="N366" s="216"/>
      <c r="O366" s="216"/>
      <c r="P366" s="216"/>
      <c r="Q366" s="216"/>
      <c r="R366" s="216"/>
      <c r="S366" s="216"/>
      <c r="T366" s="217"/>
      <c r="AT366" s="218" t="s">
        <v>176</v>
      </c>
      <c r="AU366" s="218" t="s">
        <v>99</v>
      </c>
      <c r="AV366" s="13" t="s">
        <v>82</v>
      </c>
      <c r="AW366" s="13" t="s">
        <v>30</v>
      </c>
      <c r="AX366" s="13" t="s">
        <v>73</v>
      </c>
      <c r="AY366" s="218" t="s">
        <v>166</v>
      </c>
    </row>
    <row r="367" spans="1:65" s="13" customFormat="1" ht="11.25">
      <c r="B367" s="207"/>
      <c r="C367" s="208"/>
      <c r="D367" s="209" t="s">
        <v>176</v>
      </c>
      <c r="E367" s="210" t="s">
        <v>1</v>
      </c>
      <c r="F367" s="211" t="s">
        <v>364</v>
      </c>
      <c r="G367" s="208"/>
      <c r="H367" s="212">
        <v>7.1</v>
      </c>
      <c r="I367" s="213"/>
      <c r="J367" s="208"/>
      <c r="K367" s="208"/>
      <c r="L367" s="214"/>
      <c r="M367" s="215"/>
      <c r="N367" s="216"/>
      <c r="O367" s="216"/>
      <c r="P367" s="216"/>
      <c r="Q367" s="216"/>
      <c r="R367" s="216"/>
      <c r="S367" s="216"/>
      <c r="T367" s="217"/>
      <c r="AT367" s="218" t="s">
        <v>176</v>
      </c>
      <c r="AU367" s="218" t="s">
        <v>99</v>
      </c>
      <c r="AV367" s="13" t="s">
        <v>82</v>
      </c>
      <c r="AW367" s="13" t="s">
        <v>30</v>
      </c>
      <c r="AX367" s="13" t="s">
        <v>73</v>
      </c>
      <c r="AY367" s="218" t="s">
        <v>166</v>
      </c>
    </row>
    <row r="368" spans="1:65" s="13" customFormat="1" ht="11.25">
      <c r="B368" s="207"/>
      <c r="C368" s="208"/>
      <c r="D368" s="209" t="s">
        <v>176</v>
      </c>
      <c r="E368" s="210" t="s">
        <v>1</v>
      </c>
      <c r="F368" s="211" t="s">
        <v>365</v>
      </c>
      <c r="G368" s="208"/>
      <c r="H368" s="212">
        <v>1.7</v>
      </c>
      <c r="I368" s="213"/>
      <c r="J368" s="208"/>
      <c r="K368" s="208"/>
      <c r="L368" s="214"/>
      <c r="M368" s="215"/>
      <c r="N368" s="216"/>
      <c r="O368" s="216"/>
      <c r="P368" s="216"/>
      <c r="Q368" s="216"/>
      <c r="R368" s="216"/>
      <c r="S368" s="216"/>
      <c r="T368" s="217"/>
      <c r="AT368" s="218" t="s">
        <v>176</v>
      </c>
      <c r="AU368" s="218" t="s">
        <v>99</v>
      </c>
      <c r="AV368" s="13" t="s">
        <v>82</v>
      </c>
      <c r="AW368" s="13" t="s">
        <v>30</v>
      </c>
      <c r="AX368" s="13" t="s">
        <v>73</v>
      </c>
      <c r="AY368" s="218" t="s">
        <v>166</v>
      </c>
    </row>
    <row r="369" spans="1:65" s="13" customFormat="1" ht="11.25">
      <c r="B369" s="207"/>
      <c r="C369" s="208"/>
      <c r="D369" s="209" t="s">
        <v>176</v>
      </c>
      <c r="E369" s="210" t="s">
        <v>1</v>
      </c>
      <c r="F369" s="211" t="s">
        <v>366</v>
      </c>
      <c r="G369" s="208"/>
      <c r="H369" s="212">
        <v>5.3</v>
      </c>
      <c r="I369" s="213"/>
      <c r="J369" s="208"/>
      <c r="K369" s="208"/>
      <c r="L369" s="214"/>
      <c r="M369" s="215"/>
      <c r="N369" s="216"/>
      <c r="O369" s="216"/>
      <c r="P369" s="216"/>
      <c r="Q369" s="216"/>
      <c r="R369" s="216"/>
      <c r="S369" s="216"/>
      <c r="T369" s="217"/>
      <c r="AT369" s="218" t="s">
        <v>176</v>
      </c>
      <c r="AU369" s="218" t="s">
        <v>99</v>
      </c>
      <c r="AV369" s="13" t="s">
        <v>82</v>
      </c>
      <c r="AW369" s="13" t="s">
        <v>30</v>
      </c>
      <c r="AX369" s="13" t="s">
        <v>73</v>
      </c>
      <c r="AY369" s="218" t="s">
        <v>166</v>
      </c>
    </row>
    <row r="370" spans="1:65" s="13" customFormat="1" ht="11.25">
      <c r="B370" s="207"/>
      <c r="C370" s="208"/>
      <c r="D370" s="209" t="s">
        <v>176</v>
      </c>
      <c r="E370" s="210" t="s">
        <v>1</v>
      </c>
      <c r="F370" s="211" t="s">
        <v>367</v>
      </c>
      <c r="G370" s="208"/>
      <c r="H370" s="212">
        <v>1.4</v>
      </c>
      <c r="I370" s="213"/>
      <c r="J370" s="208"/>
      <c r="K370" s="208"/>
      <c r="L370" s="214"/>
      <c r="M370" s="215"/>
      <c r="N370" s="216"/>
      <c r="O370" s="216"/>
      <c r="P370" s="216"/>
      <c r="Q370" s="216"/>
      <c r="R370" s="216"/>
      <c r="S370" s="216"/>
      <c r="T370" s="217"/>
      <c r="AT370" s="218" t="s">
        <v>176</v>
      </c>
      <c r="AU370" s="218" t="s">
        <v>99</v>
      </c>
      <c r="AV370" s="13" t="s">
        <v>82</v>
      </c>
      <c r="AW370" s="13" t="s">
        <v>30</v>
      </c>
      <c r="AX370" s="13" t="s">
        <v>73</v>
      </c>
      <c r="AY370" s="218" t="s">
        <v>166</v>
      </c>
    </row>
    <row r="371" spans="1:65" s="13" customFormat="1" ht="11.25">
      <c r="B371" s="207"/>
      <c r="C371" s="208"/>
      <c r="D371" s="209" t="s">
        <v>176</v>
      </c>
      <c r="E371" s="210" t="s">
        <v>1</v>
      </c>
      <c r="F371" s="211" t="s">
        <v>368</v>
      </c>
      <c r="G371" s="208"/>
      <c r="H371" s="212">
        <v>2.9</v>
      </c>
      <c r="I371" s="213"/>
      <c r="J371" s="208"/>
      <c r="K371" s="208"/>
      <c r="L371" s="214"/>
      <c r="M371" s="215"/>
      <c r="N371" s="216"/>
      <c r="O371" s="216"/>
      <c r="P371" s="216"/>
      <c r="Q371" s="216"/>
      <c r="R371" s="216"/>
      <c r="S371" s="216"/>
      <c r="T371" s="217"/>
      <c r="AT371" s="218" t="s">
        <v>176</v>
      </c>
      <c r="AU371" s="218" t="s">
        <v>99</v>
      </c>
      <c r="AV371" s="13" t="s">
        <v>82</v>
      </c>
      <c r="AW371" s="13" t="s">
        <v>30</v>
      </c>
      <c r="AX371" s="13" t="s">
        <v>73</v>
      </c>
      <c r="AY371" s="218" t="s">
        <v>166</v>
      </c>
    </row>
    <row r="372" spans="1:65" s="13" customFormat="1" ht="11.25">
      <c r="B372" s="207"/>
      <c r="C372" s="208"/>
      <c r="D372" s="209" t="s">
        <v>176</v>
      </c>
      <c r="E372" s="210" t="s">
        <v>1</v>
      </c>
      <c r="F372" s="211" t="s">
        <v>369</v>
      </c>
      <c r="G372" s="208"/>
      <c r="H372" s="212">
        <v>2.2999999999999998</v>
      </c>
      <c r="I372" s="213"/>
      <c r="J372" s="208"/>
      <c r="K372" s="208"/>
      <c r="L372" s="214"/>
      <c r="M372" s="215"/>
      <c r="N372" s="216"/>
      <c r="O372" s="216"/>
      <c r="P372" s="216"/>
      <c r="Q372" s="216"/>
      <c r="R372" s="216"/>
      <c r="S372" s="216"/>
      <c r="T372" s="217"/>
      <c r="AT372" s="218" t="s">
        <v>176</v>
      </c>
      <c r="AU372" s="218" t="s">
        <v>99</v>
      </c>
      <c r="AV372" s="13" t="s">
        <v>82</v>
      </c>
      <c r="AW372" s="13" t="s">
        <v>30</v>
      </c>
      <c r="AX372" s="13" t="s">
        <v>73</v>
      </c>
      <c r="AY372" s="218" t="s">
        <v>166</v>
      </c>
    </row>
    <row r="373" spans="1:65" s="13" customFormat="1" ht="11.25">
      <c r="B373" s="207"/>
      <c r="C373" s="208"/>
      <c r="D373" s="209" t="s">
        <v>176</v>
      </c>
      <c r="E373" s="210" t="s">
        <v>1</v>
      </c>
      <c r="F373" s="211" t="s">
        <v>370</v>
      </c>
      <c r="G373" s="208"/>
      <c r="H373" s="212">
        <v>11.8</v>
      </c>
      <c r="I373" s="213"/>
      <c r="J373" s="208"/>
      <c r="K373" s="208"/>
      <c r="L373" s="214"/>
      <c r="M373" s="215"/>
      <c r="N373" s="216"/>
      <c r="O373" s="216"/>
      <c r="P373" s="216"/>
      <c r="Q373" s="216"/>
      <c r="R373" s="216"/>
      <c r="S373" s="216"/>
      <c r="T373" s="217"/>
      <c r="AT373" s="218" t="s">
        <v>176</v>
      </c>
      <c r="AU373" s="218" t="s">
        <v>99</v>
      </c>
      <c r="AV373" s="13" t="s">
        <v>82</v>
      </c>
      <c r="AW373" s="13" t="s">
        <v>30</v>
      </c>
      <c r="AX373" s="13" t="s">
        <v>73</v>
      </c>
      <c r="AY373" s="218" t="s">
        <v>166</v>
      </c>
    </row>
    <row r="374" spans="1:65" s="13" customFormat="1" ht="11.25">
      <c r="B374" s="207"/>
      <c r="C374" s="208"/>
      <c r="D374" s="209" t="s">
        <v>176</v>
      </c>
      <c r="E374" s="210" t="s">
        <v>1</v>
      </c>
      <c r="F374" s="211" t="s">
        <v>371</v>
      </c>
      <c r="G374" s="208"/>
      <c r="H374" s="212">
        <v>5.8</v>
      </c>
      <c r="I374" s="213"/>
      <c r="J374" s="208"/>
      <c r="K374" s="208"/>
      <c r="L374" s="214"/>
      <c r="M374" s="215"/>
      <c r="N374" s="216"/>
      <c r="O374" s="216"/>
      <c r="P374" s="216"/>
      <c r="Q374" s="216"/>
      <c r="R374" s="216"/>
      <c r="S374" s="216"/>
      <c r="T374" s="217"/>
      <c r="AT374" s="218" t="s">
        <v>176</v>
      </c>
      <c r="AU374" s="218" t="s">
        <v>99</v>
      </c>
      <c r="AV374" s="13" t="s">
        <v>82</v>
      </c>
      <c r="AW374" s="13" t="s">
        <v>30</v>
      </c>
      <c r="AX374" s="13" t="s">
        <v>73</v>
      </c>
      <c r="AY374" s="218" t="s">
        <v>166</v>
      </c>
    </row>
    <row r="375" spans="1:65" s="13" customFormat="1" ht="11.25">
      <c r="B375" s="207"/>
      <c r="C375" s="208"/>
      <c r="D375" s="209" t="s">
        <v>176</v>
      </c>
      <c r="E375" s="210" t="s">
        <v>1</v>
      </c>
      <c r="F375" s="211" t="s">
        <v>372</v>
      </c>
      <c r="G375" s="208"/>
      <c r="H375" s="212">
        <v>1.82</v>
      </c>
      <c r="I375" s="213"/>
      <c r="J375" s="208"/>
      <c r="K375" s="208"/>
      <c r="L375" s="214"/>
      <c r="M375" s="215"/>
      <c r="N375" s="216"/>
      <c r="O375" s="216"/>
      <c r="P375" s="216"/>
      <c r="Q375" s="216"/>
      <c r="R375" s="216"/>
      <c r="S375" s="216"/>
      <c r="T375" s="217"/>
      <c r="AT375" s="218" t="s">
        <v>176</v>
      </c>
      <c r="AU375" s="218" t="s">
        <v>99</v>
      </c>
      <c r="AV375" s="13" t="s">
        <v>82</v>
      </c>
      <c r="AW375" s="13" t="s">
        <v>30</v>
      </c>
      <c r="AX375" s="13" t="s">
        <v>73</v>
      </c>
      <c r="AY375" s="218" t="s">
        <v>166</v>
      </c>
    </row>
    <row r="376" spans="1:65" s="14" customFormat="1" ht="11.25">
      <c r="B376" s="219"/>
      <c r="C376" s="220"/>
      <c r="D376" s="209" t="s">
        <v>176</v>
      </c>
      <c r="E376" s="221" t="s">
        <v>1</v>
      </c>
      <c r="F376" s="222" t="s">
        <v>178</v>
      </c>
      <c r="G376" s="220"/>
      <c r="H376" s="223">
        <v>68.919999999999987</v>
      </c>
      <c r="I376" s="224"/>
      <c r="J376" s="220"/>
      <c r="K376" s="220"/>
      <c r="L376" s="225"/>
      <c r="M376" s="226"/>
      <c r="N376" s="227"/>
      <c r="O376" s="227"/>
      <c r="P376" s="227"/>
      <c r="Q376" s="227"/>
      <c r="R376" s="227"/>
      <c r="S376" s="227"/>
      <c r="T376" s="228"/>
      <c r="AT376" s="229" t="s">
        <v>176</v>
      </c>
      <c r="AU376" s="229" t="s">
        <v>99</v>
      </c>
      <c r="AV376" s="14" t="s">
        <v>99</v>
      </c>
      <c r="AW376" s="14" t="s">
        <v>30</v>
      </c>
      <c r="AX376" s="14" t="s">
        <v>73</v>
      </c>
      <c r="AY376" s="229" t="s">
        <v>166</v>
      </c>
    </row>
    <row r="377" spans="1:65" s="15" customFormat="1" ht="11.25">
      <c r="B377" s="230"/>
      <c r="C377" s="231"/>
      <c r="D377" s="209" t="s">
        <v>176</v>
      </c>
      <c r="E377" s="232" t="s">
        <v>1</v>
      </c>
      <c r="F377" s="233" t="s">
        <v>206</v>
      </c>
      <c r="G377" s="231"/>
      <c r="H377" s="234">
        <v>68.919999999999987</v>
      </c>
      <c r="I377" s="235"/>
      <c r="J377" s="231"/>
      <c r="K377" s="231"/>
      <c r="L377" s="236"/>
      <c r="M377" s="237"/>
      <c r="N377" s="238"/>
      <c r="O377" s="238"/>
      <c r="P377" s="238"/>
      <c r="Q377" s="238"/>
      <c r="R377" s="238"/>
      <c r="S377" s="238"/>
      <c r="T377" s="239"/>
      <c r="AT377" s="240" t="s">
        <v>176</v>
      </c>
      <c r="AU377" s="240" t="s">
        <v>99</v>
      </c>
      <c r="AV377" s="15" t="s">
        <v>174</v>
      </c>
      <c r="AW377" s="15" t="s">
        <v>30</v>
      </c>
      <c r="AX377" s="15" t="s">
        <v>80</v>
      </c>
      <c r="AY377" s="240" t="s">
        <v>166</v>
      </c>
    </row>
    <row r="378" spans="1:65" s="12" customFormat="1" ht="20.85" customHeight="1">
      <c r="B378" s="177"/>
      <c r="C378" s="178"/>
      <c r="D378" s="179" t="s">
        <v>72</v>
      </c>
      <c r="E378" s="191" t="s">
        <v>379</v>
      </c>
      <c r="F378" s="191" t="s">
        <v>380</v>
      </c>
      <c r="G378" s="178"/>
      <c r="H378" s="178"/>
      <c r="I378" s="181"/>
      <c r="J378" s="192">
        <f>BK378</f>
        <v>0</v>
      </c>
      <c r="K378" s="178"/>
      <c r="L378" s="183"/>
      <c r="M378" s="184"/>
      <c r="N378" s="185"/>
      <c r="O378" s="185"/>
      <c r="P378" s="186">
        <f>SUM(P379:P438)</f>
        <v>0</v>
      </c>
      <c r="Q378" s="185"/>
      <c r="R378" s="186">
        <f>SUM(R379:R438)</f>
        <v>0</v>
      </c>
      <c r="S378" s="185"/>
      <c r="T378" s="187">
        <f>SUM(T379:T438)</f>
        <v>15.931306000000003</v>
      </c>
      <c r="AR378" s="188" t="s">
        <v>80</v>
      </c>
      <c r="AT378" s="189" t="s">
        <v>72</v>
      </c>
      <c r="AU378" s="189" t="s">
        <v>82</v>
      </c>
      <c r="AY378" s="188" t="s">
        <v>166</v>
      </c>
      <c r="BK378" s="190">
        <f>SUM(BK379:BK438)</f>
        <v>0</v>
      </c>
    </row>
    <row r="379" spans="1:65" s="2" customFormat="1" ht="21.75" customHeight="1">
      <c r="A379" s="35"/>
      <c r="B379" s="36"/>
      <c r="C379" s="193" t="s">
        <v>381</v>
      </c>
      <c r="D379" s="193" t="s">
        <v>170</v>
      </c>
      <c r="E379" s="194" t="s">
        <v>382</v>
      </c>
      <c r="F379" s="195" t="s">
        <v>383</v>
      </c>
      <c r="G379" s="196" t="s">
        <v>234</v>
      </c>
      <c r="H379" s="197">
        <v>30.9</v>
      </c>
      <c r="I379" s="198"/>
      <c r="J379" s="199">
        <f>ROUND(I379*H379,2)</f>
        <v>0</v>
      </c>
      <c r="K379" s="200"/>
      <c r="L379" s="40"/>
      <c r="M379" s="201" t="s">
        <v>1</v>
      </c>
      <c r="N379" s="202" t="s">
        <v>38</v>
      </c>
      <c r="O379" s="72"/>
      <c r="P379" s="203">
        <f>O379*H379</f>
        <v>0</v>
      </c>
      <c r="Q379" s="203">
        <v>0</v>
      </c>
      <c r="R379" s="203">
        <f>Q379*H379</f>
        <v>0</v>
      </c>
      <c r="S379" s="203">
        <v>0.13100000000000001</v>
      </c>
      <c r="T379" s="204">
        <f>S379*H379</f>
        <v>4.0479000000000003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05" t="s">
        <v>174</v>
      </c>
      <c r="AT379" s="205" t="s">
        <v>170</v>
      </c>
      <c r="AU379" s="205" t="s">
        <v>99</v>
      </c>
      <c r="AY379" s="18" t="s">
        <v>166</v>
      </c>
      <c r="BE379" s="206">
        <f>IF(N379="základní",J379,0)</f>
        <v>0</v>
      </c>
      <c r="BF379" s="206">
        <f>IF(N379="snížená",J379,0)</f>
        <v>0</v>
      </c>
      <c r="BG379" s="206">
        <f>IF(N379="zákl. přenesená",J379,0)</f>
        <v>0</v>
      </c>
      <c r="BH379" s="206">
        <f>IF(N379="sníž. přenesená",J379,0)</f>
        <v>0</v>
      </c>
      <c r="BI379" s="206">
        <f>IF(N379="nulová",J379,0)</f>
        <v>0</v>
      </c>
      <c r="BJ379" s="18" t="s">
        <v>80</v>
      </c>
      <c r="BK379" s="206">
        <f>ROUND(I379*H379,2)</f>
        <v>0</v>
      </c>
      <c r="BL379" s="18" t="s">
        <v>174</v>
      </c>
      <c r="BM379" s="205" t="s">
        <v>384</v>
      </c>
    </row>
    <row r="380" spans="1:65" s="16" customFormat="1" ht="11.25">
      <c r="B380" s="252"/>
      <c r="C380" s="253"/>
      <c r="D380" s="209" t="s">
        <v>176</v>
      </c>
      <c r="E380" s="254" t="s">
        <v>1</v>
      </c>
      <c r="F380" s="255" t="s">
        <v>385</v>
      </c>
      <c r="G380" s="253"/>
      <c r="H380" s="254" t="s">
        <v>1</v>
      </c>
      <c r="I380" s="256"/>
      <c r="J380" s="253"/>
      <c r="K380" s="253"/>
      <c r="L380" s="257"/>
      <c r="M380" s="258"/>
      <c r="N380" s="259"/>
      <c r="O380" s="259"/>
      <c r="P380" s="259"/>
      <c r="Q380" s="259"/>
      <c r="R380" s="259"/>
      <c r="S380" s="259"/>
      <c r="T380" s="260"/>
      <c r="AT380" s="261" t="s">
        <v>176</v>
      </c>
      <c r="AU380" s="261" t="s">
        <v>99</v>
      </c>
      <c r="AV380" s="16" t="s">
        <v>80</v>
      </c>
      <c r="AW380" s="16" t="s">
        <v>30</v>
      </c>
      <c r="AX380" s="16" t="s">
        <v>73</v>
      </c>
      <c r="AY380" s="261" t="s">
        <v>166</v>
      </c>
    </row>
    <row r="381" spans="1:65" s="13" customFormat="1" ht="11.25">
      <c r="B381" s="207"/>
      <c r="C381" s="208"/>
      <c r="D381" s="209" t="s">
        <v>176</v>
      </c>
      <c r="E381" s="210" t="s">
        <v>1</v>
      </c>
      <c r="F381" s="211" t="s">
        <v>277</v>
      </c>
      <c r="G381" s="208"/>
      <c r="H381" s="212">
        <v>4.8</v>
      </c>
      <c r="I381" s="213"/>
      <c r="J381" s="208"/>
      <c r="K381" s="208"/>
      <c r="L381" s="214"/>
      <c r="M381" s="215"/>
      <c r="N381" s="216"/>
      <c r="O381" s="216"/>
      <c r="P381" s="216"/>
      <c r="Q381" s="216"/>
      <c r="R381" s="216"/>
      <c r="S381" s="216"/>
      <c r="T381" s="217"/>
      <c r="AT381" s="218" t="s">
        <v>176</v>
      </c>
      <c r="AU381" s="218" t="s">
        <v>99</v>
      </c>
      <c r="AV381" s="13" t="s">
        <v>82</v>
      </c>
      <c r="AW381" s="13" t="s">
        <v>30</v>
      </c>
      <c r="AX381" s="13" t="s">
        <v>73</v>
      </c>
      <c r="AY381" s="218" t="s">
        <v>166</v>
      </c>
    </row>
    <row r="382" spans="1:65" s="13" customFormat="1" ht="11.25">
      <c r="B382" s="207"/>
      <c r="C382" s="208"/>
      <c r="D382" s="209" t="s">
        <v>176</v>
      </c>
      <c r="E382" s="210" t="s">
        <v>1</v>
      </c>
      <c r="F382" s="211" t="s">
        <v>248</v>
      </c>
      <c r="G382" s="208"/>
      <c r="H382" s="212">
        <v>6</v>
      </c>
      <c r="I382" s="213"/>
      <c r="J382" s="208"/>
      <c r="K382" s="208"/>
      <c r="L382" s="214"/>
      <c r="M382" s="215"/>
      <c r="N382" s="216"/>
      <c r="O382" s="216"/>
      <c r="P382" s="216"/>
      <c r="Q382" s="216"/>
      <c r="R382" s="216"/>
      <c r="S382" s="216"/>
      <c r="T382" s="217"/>
      <c r="AT382" s="218" t="s">
        <v>176</v>
      </c>
      <c r="AU382" s="218" t="s">
        <v>99</v>
      </c>
      <c r="AV382" s="13" t="s">
        <v>82</v>
      </c>
      <c r="AW382" s="13" t="s">
        <v>30</v>
      </c>
      <c r="AX382" s="13" t="s">
        <v>73</v>
      </c>
      <c r="AY382" s="218" t="s">
        <v>166</v>
      </c>
    </row>
    <row r="383" spans="1:65" s="13" customFormat="1" ht="11.25">
      <c r="B383" s="207"/>
      <c r="C383" s="208"/>
      <c r="D383" s="209" t="s">
        <v>176</v>
      </c>
      <c r="E383" s="210" t="s">
        <v>1</v>
      </c>
      <c r="F383" s="211" t="s">
        <v>386</v>
      </c>
      <c r="G383" s="208"/>
      <c r="H383" s="212">
        <v>3</v>
      </c>
      <c r="I383" s="213"/>
      <c r="J383" s="208"/>
      <c r="K383" s="208"/>
      <c r="L383" s="214"/>
      <c r="M383" s="215"/>
      <c r="N383" s="216"/>
      <c r="O383" s="216"/>
      <c r="P383" s="216"/>
      <c r="Q383" s="216"/>
      <c r="R383" s="216"/>
      <c r="S383" s="216"/>
      <c r="T383" s="217"/>
      <c r="AT383" s="218" t="s">
        <v>176</v>
      </c>
      <c r="AU383" s="218" t="s">
        <v>99</v>
      </c>
      <c r="AV383" s="13" t="s">
        <v>82</v>
      </c>
      <c r="AW383" s="13" t="s">
        <v>30</v>
      </c>
      <c r="AX383" s="13" t="s">
        <v>73</v>
      </c>
      <c r="AY383" s="218" t="s">
        <v>166</v>
      </c>
    </row>
    <row r="384" spans="1:65" s="14" customFormat="1" ht="11.25">
      <c r="B384" s="219"/>
      <c r="C384" s="220"/>
      <c r="D384" s="209" t="s">
        <v>176</v>
      </c>
      <c r="E384" s="221" t="s">
        <v>1</v>
      </c>
      <c r="F384" s="222" t="s">
        <v>178</v>
      </c>
      <c r="G384" s="220"/>
      <c r="H384" s="223">
        <v>13.8</v>
      </c>
      <c r="I384" s="224"/>
      <c r="J384" s="220"/>
      <c r="K384" s="220"/>
      <c r="L384" s="225"/>
      <c r="M384" s="226"/>
      <c r="N384" s="227"/>
      <c r="O384" s="227"/>
      <c r="P384" s="227"/>
      <c r="Q384" s="227"/>
      <c r="R384" s="227"/>
      <c r="S384" s="227"/>
      <c r="T384" s="228"/>
      <c r="AT384" s="229" t="s">
        <v>176</v>
      </c>
      <c r="AU384" s="229" t="s">
        <v>99</v>
      </c>
      <c r="AV384" s="14" t="s">
        <v>99</v>
      </c>
      <c r="AW384" s="14" t="s">
        <v>30</v>
      </c>
      <c r="AX384" s="14" t="s">
        <v>73</v>
      </c>
      <c r="AY384" s="229" t="s">
        <v>166</v>
      </c>
    </row>
    <row r="385" spans="1:65" s="16" customFormat="1" ht="11.25">
      <c r="B385" s="252"/>
      <c r="C385" s="253"/>
      <c r="D385" s="209" t="s">
        <v>176</v>
      </c>
      <c r="E385" s="254" t="s">
        <v>1</v>
      </c>
      <c r="F385" s="255" t="s">
        <v>296</v>
      </c>
      <c r="G385" s="253"/>
      <c r="H385" s="254" t="s">
        <v>1</v>
      </c>
      <c r="I385" s="256"/>
      <c r="J385" s="253"/>
      <c r="K385" s="253"/>
      <c r="L385" s="257"/>
      <c r="M385" s="258"/>
      <c r="N385" s="259"/>
      <c r="O385" s="259"/>
      <c r="P385" s="259"/>
      <c r="Q385" s="259"/>
      <c r="R385" s="259"/>
      <c r="S385" s="259"/>
      <c r="T385" s="260"/>
      <c r="AT385" s="261" t="s">
        <v>176</v>
      </c>
      <c r="AU385" s="261" t="s">
        <v>99</v>
      </c>
      <c r="AV385" s="16" t="s">
        <v>80</v>
      </c>
      <c r="AW385" s="16" t="s">
        <v>30</v>
      </c>
      <c r="AX385" s="16" t="s">
        <v>73</v>
      </c>
      <c r="AY385" s="261" t="s">
        <v>166</v>
      </c>
    </row>
    <row r="386" spans="1:65" s="13" customFormat="1" ht="11.25">
      <c r="B386" s="207"/>
      <c r="C386" s="208"/>
      <c r="D386" s="209" t="s">
        <v>176</v>
      </c>
      <c r="E386" s="210" t="s">
        <v>1</v>
      </c>
      <c r="F386" s="211" t="s">
        <v>387</v>
      </c>
      <c r="G386" s="208"/>
      <c r="H386" s="212">
        <v>3.3</v>
      </c>
      <c r="I386" s="213"/>
      <c r="J386" s="208"/>
      <c r="K386" s="208"/>
      <c r="L386" s="214"/>
      <c r="M386" s="215"/>
      <c r="N386" s="216"/>
      <c r="O386" s="216"/>
      <c r="P386" s="216"/>
      <c r="Q386" s="216"/>
      <c r="R386" s="216"/>
      <c r="S386" s="216"/>
      <c r="T386" s="217"/>
      <c r="AT386" s="218" t="s">
        <v>176</v>
      </c>
      <c r="AU386" s="218" t="s">
        <v>99</v>
      </c>
      <c r="AV386" s="13" t="s">
        <v>82</v>
      </c>
      <c r="AW386" s="13" t="s">
        <v>30</v>
      </c>
      <c r="AX386" s="13" t="s">
        <v>73</v>
      </c>
      <c r="AY386" s="218" t="s">
        <v>166</v>
      </c>
    </row>
    <row r="387" spans="1:65" s="13" customFormat="1" ht="11.25">
      <c r="B387" s="207"/>
      <c r="C387" s="208"/>
      <c r="D387" s="209" t="s">
        <v>176</v>
      </c>
      <c r="E387" s="210" t="s">
        <v>1</v>
      </c>
      <c r="F387" s="211" t="s">
        <v>388</v>
      </c>
      <c r="G387" s="208"/>
      <c r="H387" s="212">
        <v>4.8</v>
      </c>
      <c r="I387" s="213"/>
      <c r="J387" s="208"/>
      <c r="K387" s="208"/>
      <c r="L387" s="214"/>
      <c r="M387" s="215"/>
      <c r="N387" s="216"/>
      <c r="O387" s="216"/>
      <c r="P387" s="216"/>
      <c r="Q387" s="216"/>
      <c r="R387" s="216"/>
      <c r="S387" s="216"/>
      <c r="T387" s="217"/>
      <c r="AT387" s="218" t="s">
        <v>176</v>
      </c>
      <c r="AU387" s="218" t="s">
        <v>99</v>
      </c>
      <c r="AV387" s="13" t="s">
        <v>82</v>
      </c>
      <c r="AW387" s="13" t="s">
        <v>30</v>
      </c>
      <c r="AX387" s="13" t="s">
        <v>73</v>
      </c>
      <c r="AY387" s="218" t="s">
        <v>166</v>
      </c>
    </row>
    <row r="388" spans="1:65" s="13" customFormat="1" ht="11.25">
      <c r="B388" s="207"/>
      <c r="C388" s="208"/>
      <c r="D388" s="209" t="s">
        <v>176</v>
      </c>
      <c r="E388" s="210" t="s">
        <v>1</v>
      </c>
      <c r="F388" s="211" t="s">
        <v>389</v>
      </c>
      <c r="G388" s="208"/>
      <c r="H388" s="212">
        <v>4.5999999999999996</v>
      </c>
      <c r="I388" s="213"/>
      <c r="J388" s="208"/>
      <c r="K388" s="208"/>
      <c r="L388" s="214"/>
      <c r="M388" s="215"/>
      <c r="N388" s="216"/>
      <c r="O388" s="216"/>
      <c r="P388" s="216"/>
      <c r="Q388" s="216"/>
      <c r="R388" s="216"/>
      <c r="S388" s="216"/>
      <c r="T388" s="217"/>
      <c r="AT388" s="218" t="s">
        <v>176</v>
      </c>
      <c r="AU388" s="218" t="s">
        <v>99</v>
      </c>
      <c r="AV388" s="13" t="s">
        <v>82</v>
      </c>
      <c r="AW388" s="13" t="s">
        <v>30</v>
      </c>
      <c r="AX388" s="13" t="s">
        <v>73</v>
      </c>
      <c r="AY388" s="218" t="s">
        <v>166</v>
      </c>
    </row>
    <row r="389" spans="1:65" s="13" customFormat="1" ht="11.25">
      <c r="B389" s="207"/>
      <c r="C389" s="208"/>
      <c r="D389" s="209" t="s">
        <v>176</v>
      </c>
      <c r="E389" s="210" t="s">
        <v>1</v>
      </c>
      <c r="F389" s="211" t="s">
        <v>390</v>
      </c>
      <c r="G389" s="208"/>
      <c r="H389" s="212">
        <v>1.9</v>
      </c>
      <c r="I389" s="213"/>
      <c r="J389" s="208"/>
      <c r="K389" s="208"/>
      <c r="L389" s="214"/>
      <c r="M389" s="215"/>
      <c r="N389" s="216"/>
      <c r="O389" s="216"/>
      <c r="P389" s="216"/>
      <c r="Q389" s="216"/>
      <c r="R389" s="216"/>
      <c r="S389" s="216"/>
      <c r="T389" s="217"/>
      <c r="AT389" s="218" t="s">
        <v>176</v>
      </c>
      <c r="AU389" s="218" t="s">
        <v>99</v>
      </c>
      <c r="AV389" s="13" t="s">
        <v>82</v>
      </c>
      <c r="AW389" s="13" t="s">
        <v>30</v>
      </c>
      <c r="AX389" s="13" t="s">
        <v>73</v>
      </c>
      <c r="AY389" s="218" t="s">
        <v>166</v>
      </c>
    </row>
    <row r="390" spans="1:65" s="13" customFormat="1" ht="11.25">
      <c r="B390" s="207"/>
      <c r="C390" s="208"/>
      <c r="D390" s="209" t="s">
        <v>176</v>
      </c>
      <c r="E390" s="210" t="s">
        <v>1</v>
      </c>
      <c r="F390" s="211" t="s">
        <v>391</v>
      </c>
      <c r="G390" s="208"/>
      <c r="H390" s="212">
        <v>2.5</v>
      </c>
      <c r="I390" s="213"/>
      <c r="J390" s="208"/>
      <c r="K390" s="208"/>
      <c r="L390" s="214"/>
      <c r="M390" s="215"/>
      <c r="N390" s="216"/>
      <c r="O390" s="216"/>
      <c r="P390" s="216"/>
      <c r="Q390" s="216"/>
      <c r="R390" s="216"/>
      <c r="S390" s="216"/>
      <c r="T390" s="217"/>
      <c r="AT390" s="218" t="s">
        <v>176</v>
      </c>
      <c r="AU390" s="218" t="s">
        <v>99</v>
      </c>
      <c r="AV390" s="13" t="s">
        <v>82</v>
      </c>
      <c r="AW390" s="13" t="s">
        <v>30</v>
      </c>
      <c r="AX390" s="13" t="s">
        <v>73</v>
      </c>
      <c r="AY390" s="218" t="s">
        <v>166</v>
      </c>
    </row>
    <row r="391" spans="1:65" s="14" customFormat="1" ht="11.25">
      <c r="B391" s="219"/>
      <c r="C391" s="220"/>
      <c r="D391" s="209" t="s">
        <v>176</v>
      </c>
      <c r="E391" s="221" t="s">
        <v>1</v>
      </c>
      <c r="F391" s="222" t="s">
        <v>178</v>
      </c>
      <c r="G391" s="220"/>
      <c r="H391" s="223">
        <v>17.100000000000001</v>
      </c>
      <c r="I391" s="224"/>
      <c r="J391" s="220"/>
      <c r="K391" s="220"/>
      <c r="L391" s="225"/>
      <c r="M391" s="226"/>
      <c r="N391" s="227"/>
      <c r="O391" s="227"/>
      <c r="P391" s="227"/>
      <c r="Q391" s="227"/>
      <c r="R391" s="227"/>
      <c r="S391" s="227"/>
      <c r="T391" s="228"/>
      <c r="AT391" s="229" t="s">
        <v>176</v>
      </c>
      <c r="AU391" s="229" t="s">
        <v>99</v>
      </c>
      <c r="AV391" s="14" t="s">
        <v>99</v>
      </c>
      <c r="AW391" s="14" t="s">
        <v>30</v>
      </c>
      <c r="AX391" s="14" t="s">
        <v>73</v>
      </c>
      <c r="AY391" s="229" t="s">
        <v>166</v>
      </c>
    </row>
    <row r="392" spans="1:65" s="15" customFormat="1" ht="11.25">
      <c r="B392" s="230"/>
      <c r="C392" s="231"/>
      <c r="D392" s="209" t="s">
        <v>176</v>
      </c>
      <c r="E392" s="232" t="s">
        <v>1</v>
      </c>
      <c r="F392" s="233" t="s">
        <v>206</v>
      </c>
      <c r="G392" s="231"/>
      <c r="H392" s="234">
        <v>30.9</v>
      </c>
      <c r="I392" s="235"/>
      <c r="J392" s="231"/>
      <c r="K392" s="231"/>
      <c r="L392" s="236"/>
      <c r="M392" s="237"/>
      <c r="N392" s="238"/>
      <c r="O392" s="238"/>
      <c r="P392" s="238"/>
      <c r="Q392" s="238"/>
      <c r="R392" s="238"/>
      <c r="S392" s="238"/>
      <c r="T392" s="239"/>
      <c r="AT392" s="240" t="s">
        <v>176</v>
      </c>
      <c r="AU392" s="240" t="s">
        <v>99</v>
      </c>
      <c r="AV392" s="15" t="s">
        <v>174</v>
      </c>
      <c r="AW392" s="15" t="s">
        <v>30</v>
      </c>
      <c r="AX392" s="15" t="s">
        <v>80</v>
      </c>
      <c r="AY392" s="240" t="s">
        <v>166</v>
      </c>
    </row>
    <row r="393" spans="1:65" s="2" customFormat="1" ht="21.75" customHeight="1">
      <c r="A393" s="35"/>
      <c r="B393" s="36"/>
      <c r="C393" s="193" t="s">
        <v>229</v>
      </c>
      <c r="D393" s="193" t="s">
        <v>170</v>
      </c>
      <c r="E393" s="194" t="s">
        <v>392</v>
      </c>
      <c r="F393" s="195" t="s">
        <v>393</v>
      </c>
      <c r="G393" s="196" t="s">
        <v>234</v>
      </c>
      <c r="H393" s="197">
        <v>3</v>
      </c>
      <c r="I393" s="198"/>
      <c r="J393" s="199">
        <f>ROUND(I393*H393,2)</f>
        <v>0</v>
      </c>
      <c r="K393" s="200"/>
      <c r="L393" s="40"/>
      <c r="M393" s="201" t="s">
        <v>1</v>
      </c>
      <c r="N393" s="202" t="s">
        <v>38</v>
      </c>
      <c r="O393" s="72"/>
      <c r="P393" s="203">
        <f>O393*H393</f>
        <v>0</v>
      </c>
      <c r="Q393" s="203">
        <v>0</v>
      </c>
      <c r="R393" s="203">
        <f>Q393*H393</f>
        <v>0</v>
      </c>
      <c r="S393" s="203">
        <v>0.11700000000000001</v>
      </c>
      <c r="T393" s="204">
        <f>S393*H393</f>
        <v>0.35100000000000003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05" t="s">
        <v>174</v>
      </c>
      <c r="AT393" s="205" t="s">
        <v>170</v>
      </c>
      <c r="AU393" s="205" t="s">
        <v>99</v>
      </c>
      <c r="AY393" s="18" t="s">
        <v>166</v>
      </c>
      <c r="BE393" s="206">
        <f>IF(N393="základní",J393,0)</f>
        <v>0</v>
      </c>
      <c r="BF393" s="206">
        <f>IF(N393="snížená",J393,0)</f>
        <v>0</v>
      </c>
      <c r="BG393" s="206">
        <f>IF(N393="zákl. přenesená",J393,0)</f>
        <v>0</v>
      </c>
      <c r="BH393" s="206">
        <f>IF(N393="sníž. přenesená",J393,0)</f>
        <v>0</v>
      </c>
      <c r="BI393" s="206">
        <f>IF(N393="nulová",J393,0)</f>
        <v>0</v>
      </c>
      <c r="BJ393" s="18" t="s">
        <v>80</v>
      </c>
      <c r="BK393" s="206">
        <f>ROUND(I393*H393,2)</f>
        <v>0</v>
      </c>
      <c r="BL393" s="18" t="s">
        <v>174</v>
      </c>
      <c r="BM393" s="205" t="s">
        <v>394</v>
      </c>
    </row>
    <row r="394" spans="1:65" s="13" customFormat="1" ht="11.25">
      <c r="B394" s="207"/>
      <c r="C394" s="208"/>
      <c r="D394" s="209" t="s">
        <v>176</v>
      </c>
      <c r="E394" s="210" t="s">
        <v>1</v>
      </c>
      <c r="F394" s="211" t="s">
        <v>395</v>
      </c>
      <c r="G394" s="208"/>
      <c r="H394" s="212">
        <v>3</v>
      </c>
      <c r="I394" s="213"/>
      <c r="J394" s="208"/>
      <c r="K394" s="208"/>
      <c r="L394" s="214"/>
      <c r="M394" s="215"/>
      <c r="N394" s="216"/>
      <c r="O394" s="216"/>
      <c r="P394" s="216"/>
      <c r="Q394" s="216"/>
      <c r="R394" s="216"/>
      <c r="S394" s="216"/>
      <c r="T394" s="217"/>
      <c r="AT394" s="218" t="s">
        <v>176</v>
      </c>
      <c r="AU394" s="218" t="s">
        <v>99</v>
      </c>
      <c r="AV394" s="13" t="s">
        <v>82</v>
      </c>
      <c r="AW394" s="13" t="s">
        <v>30</v>
      </c>
      <c r="AX394" s="13" t="s">
        <v>73</v>
      </c>
      <c r="AY394" s="218" t="s">
        <v>166</v>
      </c>
    </row>
    <row r="395" spans="1:65" s="14" customFormat="1" ht="11.25">
      <c r="B395" s="219"/>
      <c r="C395" s="220"/>
      <c r="D395" s="209" t="s">
        <v>176</v>
      </c>
      <c r="E395" s="221" t="s">
        <v>1</v>
      </c>
      <c r="F395" s="222" t="s">
        <v>178</v>
      </c>
      <c r="G395" s="220"/>
      <c r="H395" s="223">
        <v>3</v>
      </c>
      <c r="I395" s="224"/>
      <c r="J395" s="220"/>
      <c r="K395" s="220"/>
      <c r="L395" s="225"/>
      <c r="M395" s="226"/>
      <c r="N395" s="227"/>
      <c r="O395" s="227"/>
      <c r="P395" s="227"/>
      <c r="Q395" s="227"/>
      <c r="R395" s="227"/>
      <c r="S395" s="227"/>
      <c r="T395" s="228"/>
      <c r="AT395" s="229" t="s">
        <v>176</v>
      </c>
      <c r="AU395" s="229" t="s">
        <v>99</v>
      </c>
      <c r="AV395" s="14" t="s">
        <v>99</v>
      </c>
      <c r="AW395" s="14" t="s">
        <v>30</v>
      </c>
      <c r="AX395" s="14" t="s">
        <v>73</v>
      </c>
      <c r="AY395" s="229" t="s">
        <v>166</v>
      </c>
    </row>
    <row r="396" spans="1:65" s="15" customFormat="1" ht="11.25">
      <c r="B396" s="230"/>
      <c r="C396" s="231"/>
      <c r="D396" s="209" t="s">
        <v>176</v>
      </c>
      <c r="E396" s="232" t="s">
        <v>1</v>
      </c>
      <c r="F396" s="233" t="s">
        <v>206</v>
      </c>
      <c r="G396" s="231"/>
      <c r="H396" s="234">
        <v>3</v>
      </c>
      <c r="I396" s="235"/>
      <c r="J396" s="231"/>
      <c r="K396" s="231"/>
      <c r="L396" s="236"/>
      <c r="M396" s="237"/>
      <c r="N396" s="238"/>
      <c r="O396" s="238"/>
      <c r="P396" s="238"/>
      <c r="Q396" s="238"/>
      <c r="R396" s="238"/>
      <c r="S396" s="238"/>
      <c r="T396" s="239"/>
      <c r="AT396" s="240" t="s">
        <v>176</v>
      </c>
      <c r="AU396" s="240" t="s">
        <v>99</v>
      </c>
      <c r="AV396" s="15" t="s">
        <v>174</v>
      </c>
      <c r="AW396" s="15" t="s">
        <v>30</v>
      </c>
      <c r="AX396" s="15" t="s">
        <v>80</v>
      </c>
      <c r="AY396" s="240" t="s">
        <v>166</v>
      </c>
    </row>
    <row r="397" spans="1:65" s="2" customFormat="1" ht="33" customHeight="1">
      <c r="A397" s="35"/>
      <c r="B397" s="36"/>
      <c r="C397" s="193" t="s">
        <v>396</v>
      </c>
      <c r="D397" s="193" t="s">
        <v>170</v>
      </c>
      <c r="E397" s="194" t="s">
        <v>397</v>
      </c>
      <c r="F397" s="195" t="s">
        <v>398</v>
      </c>
      <c r="G397" s="196" t="s">
        <v>173</v>
      </c>
      <c r="H397" s="197">
        <v>2.754</v>
      </c>
      <c r="I397" s="198"/>
      <c r="J397" s="199">
        <f>ROUND(I397*H397,2)</f>
        <v>0</v>
      </c>
      <c r="K397" s="200"/>
      <c r="L397" s="40"/>
      <c r="M397" s="201" t="s">
        <v>1</v>
      </c>
      <c r="N397" s="202" t="s">
        <v>38</v>
      </c>
      <c r="O397" s="72"/>
      <c r="P397" s="203">
        <f>O397*H397</f>
        <v>0</v>
      </c>
      <c r="Q397" s="203">
        <v>0</v>
      </c>
      <c r="R397" s="203">
        <f>Q397*H397</f>
        <v>0</v>
      </c>
      <c r="S397" s="203">
        <v>2.2000000000000002</v>
      </c>
      <c r="T397" s="204">
        <f>S397*H397</f>
        <v>6.0588000000000006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05" t="s">
        <v>174</v>
      </c>
      <c r="AT397" s="205" t="s">
        <v>170</v>
      </c>
      <c r="AU397" s="205" t="s">
        <v>99</v>
      </c>
      <c r="AY397" s="18" t="s">
        <v>166</v>
      </c>
      <c r="BE397" s="206">
        <f>IF(N397="základní",J397,0)</f>
        <v>0</v>
      </c>
      <c r="BF397" s="206">
        <f>IF(N397="snížená",J397,0)</f>
        <v>0</v>
      </c>
      <c r="BG397" s="206">
        <f>IF(N397="zákl. přenesená",J397,0)</f>
        <v>0</v>
      </c>
      <c r="BH397" s="206">
        <f>IF(N397="sníž. přenesená",J397,0)</f>
        <v>0</v>
      </c>
      <c r="BI397" s="206">
        <f>IF(N397="nulová",J397,0)</f>
        <v>0</v>
      </c>
      <c r="BJ397" s="18" t="s">
        <v>80</v>
      </c>
      <c r="BK397" s="206">
        <f>ROUND(I397*H397,2)</f>
        <v>0</v>
      </c>
      <c r="BL397" s="18" t="s">
        <v>174</v>
      </c>
      <c r="BM397" s="205" t="s">
        <v>399</v>
      </c>
    </row>
    <row r="398" spans="1:65" s="13" customFormat="1" ht="11.25">
      <c r="B398" s="207"/>
      <c r="C398" s="208"/>
      <c r="D398" s="209" t="s">
        <v>176</v>
      </c>
      <c r="E398" s="210" t="s">
        <v>1</v>
      </c>
      <c r="F398" s="211" t="s">
        <v>320</v>
      </c>
      <c r="G398" s="208"/>
      <c r="H398" s="212">
        <v>0.84</v>
      </c>
      <c r="I398" s="213"/>
      <c r="J398" s="208"/>
      <c r="K398" s="208"/>
      <c r="L398" s="214"/>
      <c r="M398" s="215"/>
      <c r="N398" s="216"/>
      <c r="O398" s="216"/>
      <c r="P398" s="216"/>
      <c r="Q398" s="216"/>
      <c r="R398" s="216"/>
      <c r="S398" s="216"/>
      <c r="T398" s="217"/>
      <c r="AT398" s="218" t="s">
        <v>176</v>
      </c>
      <c r="AU398" s="218" t="s">
        <v>99</v>
      </c>
      <c r="AV398" s="13" t="s">
        <v>82</v>
      </c>
      <c r="AW398" s="13" t="s">
        <v>30</v>
      </c>
      <c r="AX398" s="13" t="s">
        <v>73</v>
      </c>
      <c r="AY398" s="218" t="s">
        <v>166</v>
      </c>
    </row>
    <row r="399" spans="1:65" s="13" customFormat="1" ht="11.25">
      <c r="B399" s="207"/>
      <c r="C399" s="208"/>
      <c r="D399" s="209" t="s">
        <v>176</v>
      </c>
      <c r="E399" s="210" t="s">
        <v>1</v>
      </c>
      <c r="F399" s="211" t="s">
        <v>321</v>
      </c>
      <c r="G399" s="208"/>
      <c r="H399" s="212">
        <v>0.27300000000000002</v>
      </c>
      <c r="I399" s="213"/>
      <c r="J399" s="208"/>
      <c r="K399" s="208"/>
      <c r="L399" s="214"/>
      <c r="M399" s="215"/>
      <c r="N399" s="216"/>
      <c r="O399" s="216"/>
      <c r="P399" s="216"/>
      <c r="Q399" s="216"/>
      <c r="R399" s="216"/>
      <c r="S399" s="216"/>
      <c r="T399" s="217"/>
      <c r="AT399" s="218" t="s">
        <v>176</v>
      </c>
      <c r="AU399" s="218" t="s">
        <v>99</v>
      </c>
      <c r="AV399" s="13" t="s">
        <v>82</v>
      </c>
      <c r="AW399" s="13" t="s">
        <v>30</v>
      </c>
      <c r="AX399" s="13" t="s">
        <v>73</v>
      </c>
      <c r="AY399" s="218" t="s">
        <v>166</v>
      </c>
    </row>
    <row r="400" spans="1:65" s="14" customFormat="1" ht="11.25">
      <c r="B400" s="219"/>
      <c r="C400" s="220"/>
      <c r="D400" s="209" t="s">
        <v>176</v>
      </c>
      <c r="E400" s="221" t="s">
        <v>1</v>
      </c>
      <c r="F400" s="222" t="s">
        <v>178</v>
      </c>
      <c r="G400" s="220"/>
      <c r="H400" s="223">
        <v>1.113</v>
      </c>
      <c r="I400" s="224"/>
      <c r="J400" s="220"/>
      <c r="K400" s="220"/>
      <c r="L400" s="225"/>
      <c r="M400" s="226"/>
      <c r="N400" s="227"/>
      <c r="O400" s="227"/>
      <c r="P400" s="227"/>
      <c r="Q400" s="227"/>
      <c r="R400" s="227"/>
      <c r="S400" s="227"/>
      <c r="T400" s="228"/>
      <c r="AT400" s="229" t="s">
        <v>176</v>
      </c>
      <c r="AU400" s="229" t="s">
        <v>99</v>
      </c>
      <c r="AV400" s="14" t="s">
        <v>99</v>
      </c>
      <c r="AW400" s="14" t="s">
        <v>30</v>
      </c>
      <c r="AX400" s="14" t="s">
        <v>73</v>
      </c>
      <c r="AY400" s="229" t="s">
        <v>166</v>
      </c>
    </row>
    <row r="401" spans="1:65" s="13" customFormat="1" ht="11.25">
      <c r="B401" s="207"/>
      <c r="C401" s="208"/>
      <c r="D401" s="209" t="s">
        <v>176</v>
      </c>
      <c r="E401" s="210" t="s">
        <v>1</v>
      </c>
      <c r="F401" s="211" t="s">
        <v>323</v>
      </c>
      <c r="G401" s="208"/>
      <c r="H401" s="212">
        <v>0.18</v>
      </c>
      <c r="I401" s="213"/>
      <c r="J401" s="208"/>
      <c r="K401" s="208"/>
      <c r="L401" s="214"/>
      <c r="M401" s="215"/>
      <c r="N401" s="216"/>
      <c r="O401" s="216"/>
      <c r="P401" s="216"/>
      <c r="Q401" s="216"/>
      <c r="R401" s="216"/>
      <c r="S401" s="216"/>
      <c r="T401" s="217"/>
      <c r="AT401" s="218" t="s">
        <v>176</v>
      </c>
      <c r="AU401" s="218" t="s">
        <v>99</v>
      </c>
      <c r="AV401" s="13" t="s">
        <v>82</v>
      </c>
      <c r="AW401" s="13" t="s">
        <v>30</v>
      </c>
      <c r="AX401" s="13" t="s">
        <v>73</v>
      </c>
      <c r="AY401" s="218" t="s">
        <v>166</v>
      </c>
    </row>
    <row r="402" spans="1:65" s="13" customFormat="1" ht="11.25">
      <c r="B402" s="207"/>
      <c r="C402" s="208"/>
      <c r="D402" s="209" t="s">
        <v>176</v>
      </c>
      <c r="E402" s="210" t="s">
        <v>1</v>
      </c>
      <c r="F402" s="211" t="s">
        <v>325</v>
      </c>
      <c r="G402" s="208"/>
      <c r="H402" s="212">
        <v>0.255</v>
      </c>
      <c r="I402" s="213"/>
      <c r="J402" s="208"/>
      <c r="K402" s="208"/>
      <c r="L402" s="214"/>
      <c r="M402" s="215"/>
      <c r="N402" s="216"/>
      <c r="O402" s="216"/>
      <c r="P402" s="216"/>
      <c r="Q402" s="216"/>
      <c r="R402" s="216"/>
      <c r="S402" s="216"/>
      <c r="T402" s="217"/>
      <c r="AT402" s="218" t="s">
        <v>176</v>
      </c>
      <c r="AU402" s="218" t="s">
        <v>99</v>
      </c>
      <c r="AV402" s="13" t="s">
        <v>82</v>
      </c>
      <c r="AW402" s="13" t="s">
        <v>30</v>
      </c>
      <c r="AX402" s="13" t="s">
        <v>73</v>
      </c>
      <c r="AY402" s="218" t="s">
        <v>166</v>
      </c>
    </row>
    <row r="403" spans="1:65" s="13" customFormat="1" ht="11.25">
      <c r="B403" s="207"/>
      <c r="C403" s="208"/>
      <c r="D403" s="209" t="s">
        <v>176</v>
      </c>
      <c r="E403" s="210" t="s">
        <v>1</v>
      </c>
      <c r="F403" s="211" t="s">
        <v>327</v>
      </c>
      <c r="G403" s="208"/>
      <c r="H403" s="212">
        <v>0.21</v>
      </c>
      <c r="I403" s="213"/>
      <c r="J403" s="208"/>
      <c r="K403" s="208"/>
      <c r="L403" s="214"/>
      <c r="M403" s="215"/>
      <c r="N403" s="216"/>
      <c r="O403" s="216"/>
      <c r="P403" s="216"/>
      <c r="Q403" s="216"/>
      <c r="R403" s="216"/>
      <c r="S403" s="216"/>
      <c r="T403" s="217"/>
      <c r="AT403" s="218" t="s">
        <v>176</v>
      </c>
      <c r="AU403" s="218" t="s">
        <v>99</v>
      </c>
      <c r="AV403" s="13" t="s">
        <v>82</v>
      </c>
      <c r="AW403" s="13" t="s">
        <v>30</v>
      </c>
      <c r="AX403" s="13" t="s">
        <v>73</v>
      </c>
      <c r="AY403" s="218" t="s">
        <v>166</v>
      </c>
    </row>
    <row r="404" spans="1:65" s="13" customFormat="1" ht="11.25">
      <c r="B404" s="207"/>
      <c r="C404" s="208"/>
      <c r="D404" s="209" t="s">
        <v>176</v>
      </c>
      <c r="E404" s="210" t="s">
        <v>1</v>
      </c>
      <c r="F404" s="211" t="s">
        <v>328</v>
      </c>
      <c r="G404" s="208"/>
      <c r="H404" s="212">
        <v>0.435</v>
      </c>
      <c r="I404" s="213"/>
      <c r="J404" s="208"/>
      <c r="K404" s="208"/>
      <c r="L404" s="214"/>
      <c r="M404" s="215"/>
      <c r="N404" s="216"/>
      <c r="O404" s="216"/>
      <c r="P404" s="216"/>
      <c r="Q404" s="216"/>
      <c r="R404" s="216"/>
      <c r="S404" s="216"/>
      <c r="T404" s="217"/>
      <c r="AT404" s="218" t="s">
        <v>176</v>
      </c>
      <c r="AU404" s="218" t="s">
        <v>99</v>
      </c>
      <c r="AV404" s="13" t="s">
        <v>82</v>
      </c>
      <c r="AW404" s="13" t="s">
        <v>30</v>
      </c>
      <c r="AX404" s="13" t="s">
        <v>73</v>
      </c>
      <c r="AY404" s="218" t="s">
        <v>166</v>
      </c>
    </row>
    <row r="405" spans="1:65" s="13" customFormat="1" ht="11.25">
      <c r="B405" s="207"/>
      <c r="C405" s="208"/>
      <c r="D405" s="209" t="s">
        <v>176</v>
      </c>
      <c r="E405" s="210" t="s">
        <v>1</v>
      </c>
      <c r="F405" s="211" t="s">
        <v>329</v>
      </c>
      <c r="G405" s="208"/>
      <c r="H405" s="212">
        <v>0.34499999999999997</v>
      </c>
      <c r="I405" s="213"/>
      <c r="J405" s="208"/>
      <c r="K405" s="208"/>
      <c r="L405" s="214"/>
      <c r="M405" s="215"/>
      <c r="N405" s="216"/>
      <c r="O405" s="216"/>
      <c r="P405" s="216"/>
      <c r="Q405" s="216"/>
      <c r="R405" s="216"/>
      <c r="S405" s="216"/>
      <c r="T405" s="217"/>
      <c r="AT405" s="218" t="s">
        <v>176</v>
      </c>
      <c r="AU405" s="218" t="s">
        <v>99</v>
      </c>
      <c r="AV405" s="13" t="s">
        <v>82</v>
      </c>
      <c r="AW405" s="13" t="s">
        <v>30</v>
      </c>
      <c r="AX405" s="13" t="s">
        <v>73</v>
      </c>
      <c r="AY405" s="218" t="s">
        <v>166</v>
      </c>
    </row>
    <row r="406" spans="1:65" s="13" customFormat="1" ht="11.25">
      <c r="B406" s="207"/>
      <c r="C406" s="208"/>
      <c r="D406" s="209" t="s">
        <v>176</v>
      </c>
      <c r="E406" s="210" t="s">
        <v>1</v>
      </c>
      <c r="F406" s="211" t="s">
        <v>330</v>
      </c>
      <c r="G406" s="208"/>
      <c r="H406" s="212">
        <v>0.108</v>
      </c>
      <c r="I406" s="213"/>
      <c r="J406" s="208"/>
      <c r="K406" s="208"/>
      <c r="L406" s="214"/>
      <c r="M406" s="215"/>
      <c r="N406" s="216"/>
      <c r="O406" s="216"/>
      <c r="P406" s="216"/>
      <c r="Q406" s="216"/>
      <c r="R406" s="216"/>
      <c r="S406" s="216"/>
      <c r="T406" s="217"/>
      <c r="AT406" s="218" t="s">
        <v>176</v>
      </c>
      <c r="AU406" s="218" t="s">
        <v>99</v>
      </c>
      <c r="AV406" s="13" t="s">
        <v>82</v>
      </c>
      <c r="AW406" s="13" t="s">
        <v>30</v>
      </c>
      <c r="AX406" s="13" t="s">
        <v>73</v>
      </c>
      <c r="AY406" s="218" t="s">
        <v>166</v>
      </c>
    </row>
    <row r="407" spans="1:65" s="13" customFormat="1" ht="11.25">
      <c r="B407" s="207"/>
      <c r="C407" s="208"/>
      <c r="D407" s="209" t="s">
        <v>176</v>
      </c>
      <c r="E407" s="210" t="s">
        <v>1</v>
      </c>
      <c r="F407" s="211" t="s">
        <v>331</v>
      </c>
      <c r="G407" s="208"/>
      <c r="H407" s="212">
        <v>0.108</v>
      </c>
      <c r="I407" s="213"/>
      <c r="J407" s="208"/>
      <c r="K407" s="208"/>
      <c r="L407" s="214"/>
      <c r="M407" s="215"/>
      <c r="N407" s="216"/>
      <c r="O407" s="216"/>
      <c r="P407" s="216"/>
      <c r="Q407" s="216"/>
      <c r="R407" s="216"/>
      <c r="S407" s="216"/>
      <c r="T407" s="217"/>
      <c r="AT407" s="218" t="s">
        <v>176</v>
      </c>
      <c r="AU407" s="218" t="s">
        <v>99</v>
      </c>
      <c r="AV407" s="13" t="s">
        <v>82</v>
      </c>
      <c r="AW407" s="13" t="s">
        <v>30</v>
      </c>
      <c r="AX407" s="13" t="s">
        <v>73</v>
      </c>
      <c r="AY407" s="218" t="s">
        <v>166</v>
      </c>
    </row>
    <row r="408" spans="1:65" s="14" customFormat="1" ht="11.25">
      <c r="B408" s="219"/>
      <c r="C408" s="220"/>
      <c r="D408" s="209" t="s">
        <v>176</v>
      </c>
      <c r="E408" s="221" t="s">
        <v>1</v>
      </c>
      <c r="F408" s="222" t="s">
        <v>178</v>
      </c>
      <c r="G408" s="220"/>
      <c r="H408" s="223">
        <v>1.6410000000000002</v>
      </c>
      <c r="I408" s="224"/>
      <c r="J408" s="220"/>
      <c r="K408" s="220"/>
      <c r="L408" s="225"/>
      <c r="M408" s="226"/>
      <c r="N408" s="227"/>
      <c r="O408" s="227"/>
      <c r="P408" s="227"/>
      <c r="Q408" s="227"/>
      <c r="R408" s="227"/>
      <c r="S408" s="227"/>
      <c r="T408" s="228"/>
      <c r="AT408" s="229" t="s">
        <v>176</v>
      </c>
      <c r="AU408" s="229" t="s">
        <v>99</v>
      </c>
      <c r="AV408" s="14" t="s">
        <v>99</v>
      </c>
      <c r="AW408" s="14" t="s">
        <v>30</v>
      </c>
      <c r="AX408" s="14" t="s">
        <v>73</v>
      </c>
      <c r="AY408" s="229" t="s">
        <v>166</v>
      </c>
    </row>
    <row r="409" spans="1:65" s="15" customFormat="1" ht="11.25">
      <c r="B409" s="230"/>
      <c r="C409" s="231"/>
      <c r="D409" s="209" t="s">
        <v>176</v>
      </c>
      <c r="E409" s="232" t="s">
        <v>1</v>
      </c>
      <c r="F409" s="233" t="s">
        <v>206</v>
      </c>
      <c r="G409" s="231"/>
      <c r="H409" s="234">
        <v>2.7540000000000004</v>
      </c>
      <c r="I409" s="235"/>
      <c r="J409" s="231"/>
      <c r="K409" s="231"/>
      <c r="L409" s="236"/>
      <c r="M409" s="237"/>
      <c r="N409" s="238"/>
      <c r="O409" s="238"/>
      <c r="P409" s="238"/>
      <c r="Q409" s="238"/>
      <c r="R409" s="238"/>
      <c r="S409" s="238"/>
      <c r="T409" s="239"/>
      <c r="AT409" s="240" t="s">
        <v>176</v>
      </c>
      <c r="AU409" s="240" t="s">
        <v>99</v>
      </c>
      <c r="AV409" s="15" t="s">
        <v>174</v>
      </c>
      <c r="AW409" s="15" t="s">
        <v>30</v>
      </c>
      <c r="AX409" s="15" t="s">
        <v>80</v>
      </c>
      <c r="AY409" s="240" t="s">
        <v>166</v>
      </c>
    </row>
    <row r="410" spans="1:65" s="2" customFormat="1" ht="33" customHeight="1">
      <c r="A410" s="35"/>
      <c r="B410" s="36"/>
      <c r="C410" s="193" t="s">
        <v>400</v>
      </c>
      <c r="D410" s="193" t="s">
        <v>170</v>
      </c>
      <c r="E410" s="194" t="s">
        <v>401</v>
      </c>
      <c r="F410" s="195" t="s">
        <v>402</v>
      </c>
      <c r="G410" s="196" t="s">
        <v>173</v>
      </c>
      <c r="H410" s="197">
        <v>1.86</v>
      </c>
      <c r="I410" s="198"/>
      <c r="J410" s="199">
        <f>ROUND(I410*H410,2)</f>
        <v>0</v>
      </c>
      <c r="K410" s="200"/>
      <c r="L410" s="40"/>
      <c r="M410" s="201" t="s">
        <v>1</v>
      </c>
      <c r="N410" s="202" t="s">
        <v>38</v>
      </c>
      <c r="O410" s="72"/>
      <c r="P410" s="203">
        <f>O410*H410</f>
        <v>0</v>
      </c>
      <c r="Q410" s="203">
        <v>0</v>
      </c>
      <c r="R410" s="203">
        <f>Q410*H410</f>
        <v>0</v>
      </c>
      <c r="S410" s="203">
        <v>2.2000000000000002</v>
      </c>
      <c r="T410" s="204">
        <f>S410*H410</f>
        <v>4.0920000000000005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05" t="s">
        <v>174</v>
      </c>
      <c r="AT410" s="205" t="s">
        <v>170</v>
      </c>
      <c r="AU410" s="205" t="s">
        <v>99</v>
      </c>
      <c r="AY410" s="18" t="s">
        <v>166</v>
      </c>
      <c r="BE410" s="206">
        <f>IF(N410="základní",J410,0)</f>
        <v>0</v>
      </c>
      <c r="BF410" s="206">
        <f>IF(N410="snížená",J410,0)</f>
        <v>0</v>
      </c>
      <c r="BG410" s="206">
        <f>IF(N410="zákl. přenesená",J410,0)</f>
        <v>0</v>
      </c>
      <c r="BH410" s="206">
        <f>IF(N410="sníž. přenesená",J410,0)</f>
        <v>0</v>
      </c>
      <c r="BI410" s="206">
        <f>IF(N410="nulová",J410,0)</f>
        <v>0</v>
      </c>
      <c r="BJ410" s="18" t="s">
        <v>80</v>
      </c>
      <c r="BK410" s="206">
        <f>ROUND(I410*H410,2)</f>
        <v>0</v>
      </c>
      <c r="BL410" s="18" t="s">
        <v>174</v>
      </c>
      <c r="BM410" s="205" t="s">
        <v>403</v>
      </c>
    </row>
    <row r="411" spans="1:65" s="13" customFormat="1" ht="11.25">
      <c r="B411" s="207"/>
      <c r="C411" s="208"/>
      <c r="D411" s="209" t="s">
        <v>176</v>
      </c>
      <c r="E411" s="210" t="s">
        <v>1</v>
      </c>
      <c r="F411" s="211" t="s">
        <v>324</v>
      </c>
      <c r="G411" s="208"/>
      <c r="H411" s="212">
        <v>1.0649999999999999</v>
      </c>
      <c r="I411" s="213"/>
      <c r="J411" s="208"/>
      <c r="K411" s="208"/>
      <c r="L411" s="214"/>
      <c r="M411" s="215"/>
      <c r="N411" s="216"/>
      <c r="O411" s="216"/>
      <c r="P411" s="216"/>
      <c r="Q411" s="216"/>
      <c r="R411" s="216"/>
      <c r="S411" s="216"/>
      <c r="T411" s="217"/>
      <c r="AT411" s="218" t="s">
        <v>176</v>
      </c>
      <c r="AU411" s="218" t="s">
        <v>99</v>
      </c>
      <c r="AV411" s="13" t="s">
        <v>82</v>
      </c>
      <c r="AW411" s="13" t="s">
        <v>30</v>
      </c>
      <c r="AX411" s="13" t="s">
        <v>73</v>
      </c>
      <c r="AY411" s="218" t="s">
        <v>166</v>
      </c>
    </row>
    <row r="412" spans="1:65" s="13" customFormat="1" ht="11.25">
      <c r="B412" s="207"/>
      <c r="C412" s="208"/>
      <c r="D412" s="209" t="s">
        <v>176</v>
      </c>
      <c r="E412" s="210" t="s">
        <v>1</v>
      </c>
      <c r="F412" s="211" t="s">
        <v>326</v>
      </c>
      <c r="G412" s="208"/>
      <c r="H412" s="212">
        <v>0.79500000000000004</v>
      </c>
      <c r="I412" s="213"/>
      <c r="J412" s="208"/>
      <c r="K412" s="208"/>
      <c r="L412" s="214"/>
      <c r="M412" s="215"/>
      <c r="N412" s="216"/>
      <c r="O412" s="216"/>
      <c r="P412" s="216"/>
      <c r="Q412" s="216"/>
      <c r="R412" s="216"/>
      <c r="S412" s="216"/>
      <c r="T412" s="217"/>
      <c r="AT412" s="218" t="s">
        <v>176</v>
      </c>
      <c r="AU412" s="218" t="s">
        <v>99</v>
      </c>
      <c r="AV412" s="13" t="s">
        <v>82</v>
      </c>
      <c r="AW412" s="13" t="s">
        <v>30</v>
      </c>
      <c r="AX412" s="13" t="s">
        <v>73</v>
      </c>
      <c r="AY412" s="218" t="s">
        <v>166</v>
      </c>
    </row>
    <row r="413" spans="1:65" s="14" customFormat="1" ht="11.25">
      <c r="B413" s="219"/>
      <c r="C413" s="220"/>
      <c r="D413" s="209" t="s">
        <v>176</v>
      </c>
      <c r="E413" s="221" t="s">
        <v>1</v>
      </c>
      <c r="F413" s="222" t="s">
        <v>178</v>
      </c>
      <c r="G413" s="220"/>
      <c r="H413" s="223">
        <v>1.8599999999999999</v>
      </c>
      <c r="I413" s="224"/>
      <c r="J413" s="220"/>
      <c r="K413" s="220"/>
      <c r="L413" s="225"/>
      <c r="M413" s="226"/>
      <c r="N413" s="227"/>
      <c r="O413" s="227"/>
      <c r="P413" s="227"/>
      <c r="Q413" s="227"/>
      <c r="R413" s="227"/>
      <c r="S413" s="227"/>
      <c r="T413" s="228"/>
      <c r="AT413" s="229" t="s">
        <v>176</v>
      </c>
      <c r="AU413" s="229" t="s">
        <v>99</v>
      </c>
      <c r="AV413" s="14" t="s">
        <v>99</v>
      </c>
      <c r="AW413" s="14" t="s">
        <v>30</v>
      </c>
      <c r="AX413" s="14" t="s">
        <v>73</v>
      </c>
      <c r="AY413" s="229" t="s">
        <v>166</v>
      </c>
    </row>
    <row r="414" spans="1:65" s="15" customFormat="1" ht="11.25">
      <c r="B414" s="230"/>
      <c r="C414" s="231"/>
      <c r="D414" s="209" t="s">
        <v>176</v>
      </c>
      <c r="E414" s="232" t="s">
        <v>1</v>
      </c>
      <c r="F414" s="233" t="s">
        <v>206</v>
      </c>
      <c r="G414" s="231"/>
      <c r="H414" s="234">
        <v>1.8599999999999999</v>
      </c>
      <c r="I414" s="235"/>
      <c r="J414" s="231"/>
      <c r="K414" s="231"/>
      <c r="L414" s="236"/>
      <c r="M414" s="237"/>
      <c r="N414" s="238"/>
      <c r="O414" s="238"/>
      <c r="P414" s="238"/>
      <c r="Q414" s="238"/>
      <c r="R414" s="238"/>
      <c r="S414" s="238"/>
      <c r="T414" s="239"/>
      <c r="AT414" s="240" t="s">
        <v>176</v>
      </c>
      <c r="AU414" s="240" t="s">
        <v>99</v>
      </c>
      <c r="AV414" s="15" t="s">
        <v>174</v>
      </c>
      <c r="AW414" s="15" t="s">
        <v>30</v>
      </c>
      <c r="AX414" s="15" t="s">
        <v>80</v>
      </c>
      <c r="AY414" s="240" t="s">
        <v>166</v>
      </c>
    </row>
    <row r="415" spans="1:65" s="2" customFormat="1" ht="33" customHeight="1">
      <c r="A415" s="35"/>
      <c r="B415" s="36"/>
      <c r="C415" s="193" t="s">
        <v>404</v>
      </c>
      <c r="D415" s="193" t="s">
        <v>170</v>
      </c>
      <c r="E415" s="194" t="s">
        <v>405</v>
      </c>
      <c r="F415" s="195" t="s">
        <v>406</v>
      </c>
      <c r="G415" s="196" t="s">
        <v>173</v>
      </c>
      <c r="H415" s="197">
        <v>4.6139999999999999</v>
      </c>
      <c r="I415" s="198"/>
      <c r="J415" s="199">
        <f>ROUND(I415*H415,2)</f>
        <v>0</v>
      </c>
      <c r="K415" s="200"/>
      <c r="L415" s="40"/>
      <c r="M415" s="201" t="s">
        <v>1</v>
      </c>
      <c r="N415" s="202" t="s">
        <v>38</v>
      </c>
      <c r="O415" s="72"/>
      <c r="P415" s="203">
        <f>O415*H415</f>
        <v>0</v>
      </c>
      <c r="Q415" s="203">
        <v>0</v>
      </c>
      <c r="R415" s="203">
        <f>Q415*H415</f>
        <v>0</v>
      </c>
      <c r="S415" s="203">
        <v>2.9000000000000001E-2</v>
      </c>
      <c r="T415" s="204">
        <f>S415*H415</f>
        <v>0.13380600000000001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05" t="s">
        <v>174</v>
      </c>
      <c r="AT415" s="205" t="s">
        <v>170</v>
      </c>
      <c r="AU415" s="205" t="s">
        <v>99</v>
      </c>
      <c r="AY415" s="18" t="s">
        <v>166</v>
      </c>
      <c r="BE415" s="206">
        <f>IF(N415="základní",J415,0)</f>
        <v>0</v>
      </c>
      <c r="BF415" s="206">
        <f>IF(N415="snížená",J415,0)</f>
        <v>0</v>
      </c>
      <c r="BG415" s="206">
        <f>IF(N415="zákl. přenesená",J415,0)</f>
        <v>0</v>
      </c>
      <c r="BH415" s="206">
        <f>IF(N415="sníž. přenesená",J415,0)</f>
        <v>0</v>
      </c>
      <c r="BI415" s="206">
        <f>IF(N415="nulová",J415,0)</f>
        <v>0</v>
      </c>
      <c r="BJ415" s="18" t="s">
        <v>80</v>
      </c>
      <c r="BK415" s="206">
        <f>ROUND(I415*H415,2)</f>
        <v>0</v>
      </c>
      <c r="BL415" s="18" t="s">
        <v>174</v>
      </c>
      <c r="BM415" s="205" t="s">
        <v>407</v>
      </c>
    </row>
    <row r="416" spans="1:65" s="16" customFormat="1" ht="11.25">
      <c r="B416" s="252"/>
      <c r="C416" s="253"/>
      <c r="D416" s="209" t="s">
        <v>176</v>
      </c>
      <c r="E416" s="254" t="s">
        <v>1</v>
      </c>
      <c r="F416" s="255" t="s">
        <v>408</v>
      </c>
      <c r="G416" s="253"/>
      <c r="H416" s="254" t="s">
        <v>1</v>
      </c>
      <c r="I416" s="256"/>
      <c r="J416" s="253"/>
      <c r="K416" s="253"/>
      <c r="L416" s="257"/>
      <c r="M416" s="258"/>
      <c r="N416" s="259"/>
      <c r="O416" s="259"/>
      <c r="P416" s="259"/>
      <c r="Q416" s="259"/>
      <c r="R416" s="259"/>
      <c r="S416" s="259"/>
      <c r="T416" s="260"/>
      <c r="AT416" s="261" t="s">
        <v>176</v>
      </c>
      <c r="AU416" s="261" t="s">
        <v>99</v>
      </c>
      <c r="AV416" s="16" t="s">
        <v>80</v>
      </c>
      <c r="AW416" s="16" t="s">
        <v>30</v>
      </c>
      <c r="AX416" s="16" t="s">
        <v>73</v>
      </c>
      <c r="AY416" s="261" t="s">
        <v>166</v>
      </c>
    </row>
    <row r="417" spans="1:65" s="13" customFormat="1" ht="11.25">
      <c r="B417" s="207"/>
      <c r="C417" s="208"/>
      <c r="D417" s="209" t="s">
        <v>176</v>
      </c>
      <c r="E417" s="210" t="s">
        <v>1</v>
      </c>
      <c r="F417" s="211" t="s">
        <v>409</v>
      </c>
      <c r="G417" s="208"/>
      <c r="H417" s="212">
        <v>4.6139999999999999</v>
      </c>
      <c r="I417" s="213"/>
      <c r="J417" s="208"/>
      <c r="K417" s="208"/>
      <c r="L417" s="214"/>
      <c r="M417" s="215"/>
      <c r="N417" s="216"/>
      <c r="O417" s="216"/>
      <c r="P417" s="216"/>
      <c r="Q417" s="216"/>
      <c r="R417" s="216"/>
      <c r="S417" s="216"/>
      <c r="T417" s="217"/>
      <c r="AT417" s="218" t="s">
        <v>176</v>
      </c>
      <c r="AU417" s="218" t="s">
        <v>99</v>
      </c>
      <c r="AV417" s="13" t="s">
        <v>82</v>
      </c>
      <c r="AW417" s="13" t="s">
        <v>30</v>
      </c>
      <c r="AX417" s="13" t="s">
        <v>73</v>
      </c>
      <c r="AY417" s="218" t="s">
        <v>166</v>
      </c>
    </row>
    <row r="418" spans="1:65" s="14" customFormat="1" ht="11.25">
      <c r="B418" s="219"/>
      <c r="C418" s="220"/>
      <c r="D418" s="209" t="s">
        <v>176</v>
      </c>
      <c r="E418" s="221" t="s">
        <v>1</v>
      </c>
      <c r="F418" s="222" t="s">
        <v>178</v>
      </c>
      <c r="G418" s="220"/>
      <c r="H418" s="223">
        <v>4.6139999999999999</v>
      </c>
      <c r="I418" s="224"/>
      <c r="J418" s="220"/>
      <c r="K418" s="220"/>
      <c r="L418" s="225"/>
      <c r="M418" s="226"/>
      <c r="N418" s="227"/>
      <c r="O418" s="227"/>
      <c r="P418" s="227"/>
      <c r="Q418" s="227"/>
      <c r="R418" s="227"/>
      <c r="S418" s="227"/>
      <c r="T418" s="228"/>
      <c r="AT418" s="229" t="s">
        <v>176</v>
      </c>
      <c r="AU418" s="229" t="s">
        <v>99</v>
      </c>
      <c r="AV418" s="14" t="s">
        <v>99</v>
      </c>
      <c r="AW418" s="14" t="s">
        <v>30</v>
      </c>
      <c r="AX418" s="14" t="s">
        <v>80</v>
      </c>
      <c r="AY418" s="229" t="s">
        <v>166</v>
      </c>
    </row>
    <row r="419" spans="1:65" s="2" customFormat="1" ht="24.2" customHeight="1">
      <c r="A419" s="35"/>
      <c r="B419" s="36"/>
      <c r="C419" s="193" t="s">
        <v>410</v>
      </c>
      <c r="D419" s="193" t="s">
        <v>170</v>
      </c>
      <c r="E419" s="194" t="s">
        <v>411</v>
      </c>
      <c r="F419" s="195" t="s">
        <v>412</v>
      </c>
      <c r="G419" s="196" t="s">
        <v>234</v>
      </c>
      <c r="H419" s="197">
        <v>24.36</v>
      </c>
      <c r="I419" s="198"/>
      <c r="J419" s="199">
        <f>ROUND(I419*H419,2)</f>
        <v>0</v>
      </c>
      <c r="K419" s="200"/>
      <c r="L419" s="40"/>
      <c r="M419" s="201" t="s">
        <v>1</v>
      </c>
      <c r="N419" s="202" t="s">
        <v>38</v>
      </c>
      <c r="O419" s="72"/>
      <c r="P419" s="203">
        <f>O419*H419</f>
        <v>0</v>
      </c>
      <c r="Q419" s="203">
        <v>0</v>
      </c>
      <c r="R419" s="203">
        <f>Q419*H419</f>
        <v>0</v>
      </c>
      <c r="S419" s="203">
        <v>3.5000000000000003E-2</v>
      </c>
      <c r="T419" s="204">
        <f>S419*H419</f>
        <v>0.85260000000000002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05" t="s">
        <v>174</v>
      </c>
      <c r="AT419" s="205" t="s">
        <v>170</v>
      </c>
      <c r="AU419" s="205" t="s">
        <v>99</v>
      </c>
      <c r="AY419" s="18" t="s">
        <v>166</v>
      </c>
      <c r="BE419" s="206">
        <f>IF(N419="základní",J419,0)</f>
        <v>0</v>
      </c>
      <c r="BF419" s="206">
        <f>IF(N419="snížená",J419,0)</f>
        <v>0</v>
      </c>
      <c r="BG419" s="206">
        <f>IF(N419="zákl. přenesená",J419,0)</f>
        <v>0</v>
      </c>
      <c r="BH419" s="206">
        <f>IF(N419="sníž. přenesená",J419,0)</f>
        <v>0</v>
      </c>
      <c r="BI419" s="206">
        <f>IF(N419="nulová",J419,0)</f>
        <v>0</v>
      </c>
      <c r="BJ419" s="18" t="s">
        <v>80</v>
      </c>
      <c r="BK419" s="206">
        <f>ROUND(I419*H419,2)</f>
        <v>0</v>
      </c>
      <c r="BL419" s="18" t="s">
        <v>174</v>
      </c>
      <c r="BM419" s="205" t="s">
        <v>413</v>
      </c>
    </row>
    <row r="420" spans="1:65" s="16" customFormat="1" ht="11.25">
      <c r="B420" s="252"/>
      <c r="C420" s="253"/>
      <c r="D420" s="209" t="s">
        <v>176</v>
      </c>
      <c r="E420" s="254" t="s">
        <v>1</v>
      </c>
      <c r="F420" s="255" t="s">
        <v>414</v>
      </c>
      <c r="G420" s="253"/>
      <c r="H420" s="254" t="s">
        <v>1</v>
      </c>
      <c r="I420" s="256"/>
      <c r="J420" s="253"/>
      <c r="K420" s="253"/>
      <c r="L420" s="257"/>
      <c r="M420" s="258"/>
      <c r="N420" s="259"/>
      <c r="O420" s="259"/>
      <c r="P420" s="259"/>
      <c r="Q420" s="259"/>
      <c r="R420" s="259"/>
      <c r="S420" s="259"/>
      <c r="T420" s="260"/>
      <c r="AT420" s="261" t="s">
        <v>176</v>
      </c>
      <c r="AU420" s="261" t="s">
        <v>99</v>
      </c>
      <c r="AV420" s="16" t="s">
        <v>80</v>
      </c>
      <c r="AW420" s="16" t="s">
        <v>30</v>
      </c>
      <c r="AX420" s="16" t="s">
        <v>73</v>
      </c>
      <c r="AY420" s="261" t="s">
        <v>166</v>
      </c>
    </row>
    <row r="421" spans="1:65" s="13" customFormat="1" ht="11.25">
      <c r="B421" s="207"/>
      <c r="C421" s="208"/>
      <c r="D421" s="209" t="s">
        <v>176</v>
      </c>
      <c r="E421" s="210" t="s">
        <v>1</v>
      </c>
      <c r="F421" s="211" t="s">
        <v>362</v>
      </c>
      <c r="G421" s="208"/>
      <c r="H421" s="212">
        <v>1.2</v>
      </c>
      <c r="I421" s="213"/>
      <c r="J421" s="208"/>
      <c r="K421" s="208"/>
      <c r="L421" s="214"/>
      <c r="M421" s="215"/>
      <c r="N421" s="216"/>
      <c r="O421" s="216"/>
      <c r="P421" s="216"/>
      <c r="Q421" s="216"/>
      <c r="R421" s="216"/>
      <c r="S421" s="216"/>
      <c r="T421" s="217"/>
      <c r="AT421" s="218" t="s">
        <v>176</v>
      </c>
      <c r="AU421" s="218" t="s">
        <v>99</v>
      </c>
      <c r="AV421" s="13" t="s">
        <v>82</v>
      </c>
      <c r="AW421" s="13" t="s">
        <v>30</v>
      </c>
      <c r="AX421" s="13" t="s">
        <v>73</v>
      </c>
      <c r="AY421" s="218" t="s">
        <v>166</v>
      </c>
    </row>
    <row r="422" spans="1:65" s="13" customFormat="1" ht="11.25">
      <c r="B422" s="207"/>
      <c r="C422" s="208"/>
      <c r="D422" s="209" t="s">
        <v>176</v>
      </c>
      <c r="E422" s="210" t="s">
        <v>1</v>
      </c>
      <c r="F422" s="211" t="s">
        <v>364</v>
      </c>
      <c r="G422" s="208"/>
      <c r="H422" s="212">
        <v>7.1</v>
      </c>
      <c r="I422" s="213"/>
      <c r="J422" s="208"/>
      <c r="K422" s="208"/>
      <c r="L422" s="214"/>
      <c r="M422" s="215"/>
      <c r="N422" s="216"/>
      <c r="O422" s="216"/>
      <c r="P422" s="216"/>
      <c r="Q422" s="216"/>
      <c r="R422" s="216"/>
      <c r="S422" s="216"/>
      <c r="T422" s="217"/>
      <c r="AT422" s="218" t="s">
        <v>176</v>
      </c>
      <c r="AU422" s="218" t="s">
        <v>99</v>
      </c>
      <c r="AV422" s="13" t="s">
        <v>82</v>
      </c>
      <c r="AW422" s="13" t="s">
        <v>30</v>
      </c>
      <c r="AX422" s="13" t="s">
        <v>73</v>
      </c>
      <c r="AY422" s="218" t="s">
        <v>166</v>
      </c>
    </row>
    <row r="423" spans="1:65" s="13" customFormat="1" ht="11.25">
      <c r="B423" s="207"/>
      <c r="C423" s="208"/>
      <c r="D423" s="209" t="s">
        <v>176</v>
      </c>
      <c r="E423" s="210" t="s">
        <v>1</v>
      </c>
      <c r="F423" s="211" t="s">
        <v>365</v>
      </c>
      <c r="G423" s="208"/>
      <c r="H423" s="212">
        <v>1.7</v>
      </c>
      <c r="I423" s="213"/>
      <c r="J423" s="208"/>
      <c r="K423" s="208"/>
      <c r="L423" s="214"/>
      <c r="M423" s="215"/>
      <c r="N423" s="216"/>
      <c r="O423" s="216"/>
      <c r="P423" s="216"/>
      <c r="Q423" s="216"/>
      <c r="R423" s="216"/>
      <c r="S423" s="216"/>
      <c r="T423" s="217"/>
      <c r="AT423" s="218" t="s">
        <v>176</v>
      </c>
      <c r="AU423" s="218" t="s">
        <v>99</v>
      </c>
      <c r="AV423" s="13" t="s">
        <v>82</v>
      </c>
      <c r="AW423" s="13" t="s">
        <v>30</v>
      </c>
      <c r="AX423" s="13" t="s">
        <v>73</v>
      </c>
      <c r="AY423" s="218" t="s">
        <v>166</v>
      </c>
    </row>
    <row r="424" spans="1:65" s="13" customFormat="1" ht="11.25">
      <c r="B424" s="207"/>
      <c r="C424" s="208"/>
      <c r="D424" s="209" t="s">
        <v>176</v>
      </c>
      <c r="E424" s="210" t="s">
        <v>1</v>
      </c>
      <c r="F424" s="211" t="s">
        <v>415</v>
      </c>
      <c r="G424" s="208"/>
      <c r="H424" s="212">
        <v>3.5</v>
      </c>
      <c r="I424" s="213"/>
      <c r="J424" s="208"/>
      <c r="K424" s="208"/>
      <c r="L424" s="214"/>
      <c r="M424" s="215"/>
      <c r="N424" s="216"/>
      <c r="O424" s="216"/>
      <c r="P424" s="216"/>
      <c r="Q424" s="216"/>
      <c r="R424" s="216"/>
      <c r="S424" s="216"/>
      <c r="T424" s="217"/>
      <c r="AT424" s="218" t="s">
        <v>176</v>
      </c>
      <c r="AU424" s="218" t="s">
        <v>99</v>
      </c>
      <c r="AV424" s="13" t="s">
        <v>82</v>
      </c>
      <c r="AW424" s="13" t="s">
        <v>30</v>
      </c>
      <c r="AX424" s="13" t="s">
        <v>73</v>
      </c>
      <c r="AY424" s="218" t="s">
        <v>166</v>
      </c>
    </row>
    <row r="425" spans="1:65" s="13" customFormat="1" ht="11.25">
      <c r="B425" s="207"/>
      <c r="C425" s="208"/>
      <c r="D425" s="209" t="s">
        <v>176</v>
      </c>
      <c r="E425" s="210" t="s">
        <v>1</v>
      </c>
      <c r="F425" s="211" t="s">
        <v>416</v>
      </c>
      <c r="G425" s="208"/>
      <c r="H425" s="212">
        <v>1.2</v>
      </c>
      <c r="I425" s="213"/>
      <c r="J425" s="208"/>
      <c r="K425" s="208"/>
      <c r="L425" s="214"/>
      <c r="M425" s="215"/>
      <c r="N425" s="216"/>
      <c r="O425" s="216"/>
      <c r="P425" s="216"/>
      <c r="Q425" s="216"/>
      <c r="R425" s="216"/>
      <c r="S425" s="216"/>
      <c r="T425" s="217"/>
      <c r="AT425" s="218" t="s">
        <v>176</v>
      </c>
      <c r="AU425" s="218" t="s">
        <v>99</v>
      </c>
      <c r="AV425" s="13" t="s">
        <v>82</v>
      </c>
      <c r="AW425" s="13" t="s">
        <v>30</v>
      </c>
      <c r="AX425" s="13" t="s">
        <v>73</v>
      </c>
      <c r="AY425" s="218" t="s">
        <v>166</v>
      </c>
    </row>
    <row r="426" spans="1:65" s="13" customFormat="1" ht="11.25">
      <c r="B426" s="207"/>
      <c r="C426" s="208"/>
      <c r="D426" s="209" t="s">
        <v>176</v>
      </c>
      <c r="E426" s="210" t="s">
        <v>1</v>
      </c>
      <c r="F426" s="211" t="s">
        <v>417</v>
      </c>
      <c r="G426" s="208"/>
      <c r="H426" s="212">
        <v>4.0999999999999996</v>
      </c>
      <c r="I426" s="213"/>
      <c r="J426" s="208"/>
      <c r="K426" s="208"/>
      <c r="L426" s="214"/>
      <c r="M426" s="215"/>
      <c r="N426" s="216"/>
      <c r="O426" s="216"/>
      <c r="P426" s="216"/>
      <c r="Q426" s="216"/>
      <c r="R426" s="216"/>
      <c r="S426" s="216"/>
      <c r="T426" s="217"/>
      <c r="AT426" s="218" t="s">
        <v>176</v>
      </c>
      <c r="AU426" s="218" t="s">
        <v>99</v>
      </c>
      <c r="AV426" s="13" t="s">
        <v>82</v>
      </c>
      <c r="AW426" s="13" t="s">
        <v>30</v>
      </c>
      <c r="AX426" s="13" t="s">
        <v>73</v>
      </c>
      <c r="AY426" s="218" t="s">
        <v>166</v>
      </c>
    </row>
    <row r="427" spans="1:65" s="13" customFormat="1" ht="11.25">
      <c r="B427" s="207"/>
      <c r="C427" s="208"/>
      <c r="D427" s="209" t="s">
        <v>176</v>
      </c>
      <c r="E427" s="210" t="s">
        <v>1</v>
      </c>
      <c r="F427" s="211" t="s">
        <v>369</v>
      </c>
      <c r="G427" s="208"/>
      <c r="H427" s="212">
        <v>2.2999999999999998</v>
      </c>
      <c r="I427" s="213"/>
      <c r="J427" s="208"/>
      <c r="K427" s="208"/>
      <c r="L427" s="214"/>
      <c r="M427" s="215"/>
      <c r="N427" s="216"/>
      <c r="O427" s="216"/>
      <c r="P427" s="216"/>
      <c r="Q427" s="216"/>
      <c r="R427" s="216"/>
      <c r="S427" s="216"/>
      <c r="T427" s="217"/>
      <c r="AT427" s="218" t="s">
        <v>176</v>
      </c>
      <c r="AU427" s="218" t="s">
        <v>99</v>
      </c>
      <c r="AV427" s="13" t="s">
        <v>82</v>
      </c>
      <c r="AW427" s="13" t="s">
        <v>30</v>
      </c>
      <c r="AX427" s="13" t="s">
        <v>73</v>
      </c>
      <c r="AY427" s="218" t="s">
        <v>166</v>
      </c>
    </row>
    <row r="428" spans="1:65" s="13" customFormat="1" ht="11.25">
      <c r="B428" s="207"/>
      <c r="C428" s="208"/>
      <c r="D428" s="209" t="s">
        <v>176</v>
      </c>
      <c r="E428" s="210" t="s">
        <v>1</v>
      </c>
      <c r="F428" s="211" t="s">
        <v>418</v>
      </c>
      <c r="G428" s="208"/>
      <c r="H428" s="212">
        <v>0.72</v>
      </c>
      <c r="I428" s="213"/>
      <c r="J428" s="208"/>
      <c r="K428" s="208"/>
      <c r="L428" s="214"/>
      <c r="M428" s="215"/>
      <c r="N428" s="216"/>
      <c r="O428" s="216"/>
      <c r="P428" s="216"/>
      <c r="Q428" s="216"/>
      <c r="R428" s="216"/>
      <c r="S428" s="216"/>
      <c r="T428" s="217"/>
      <c r="AT428" s="218" t="s">
        <v>176</v>
      </c>
      <c r="AU428" s="218" t="s">
        <v>99</v>
      </c>
      <c r="AV428" s="13" t="s">
        <v>82</v>
      </c>
      <c r="AW428" s="13" t="s">
        <v>30</v>
      </c>
      <c r="AX428" s="13" t="s">
        <v>73</v>
      </c>
      <c r="AY428" s="218" t="s">
        <v>166</v>
      </c>
    </row>
    <row r="429" spans="1:65" s="13" customFormat="1" ht="11.25">
      <c r="B429" s="207"/>
      <c r="C429" s="208"/>
      <c r="D429" s="209" t="s">
        <v>176</v>
      </c>
      <c r="E429" s="210" t="s">
        <v>1</v>
      </c>
      <c r="F429" s="211" t="s">
        <v>419</v>
      </c>
      <c r="G429" s="208"/>
      <c r="H429" s="212">
        <v>0.72</v>
      </c>
      <c r="I429" s="213"/>
      <c r="J429" s="208"/>
      <c r="K429" s="208"/>
      <c r="L429" s="214"/>
      <c r="M429" s="215"/>
      <c r="N429" s="216"/>
      <c r="O429" s="216"/>
      <c r="P429" s="216"/>
      <c r="Q429" s="216"/>
      <c r="R429" s="216"/>
      <c r="S429" s="216"/>
      <c r="T429" s="217"/>
      <c r="AT429" s="218" t="s">
        <v>176</v>
      </c>
      <c r="AU429" s="218" t="s">
        <v>99</v>
      </c>
      <c r="AV429" s="13" t="s">
        <v>82</v>
      </c>
      <c r="AW429" s="13" t="s">
        <v>30</v>
      </c>
      <c r="AX429" s="13" t="s">
        <v>73</v>
      </c>
      <c r="AY429" s="218" t="s">
        <v>166</v>
      </c>
    </row>
    <row r="430" spans="1:65" s="13" customFormat="1" ht="11.25">
      <c r="B430" s="207"/>
      <c r="C430" s="208"/>
      <c r="D430" s="209" t="s">
        <v>176</v>
      </c>
      <c r="E430" s="210" t="s">
        <v>1</v>
      </c>
      <c r="F430" s="211" t="s">
        <v>372</v>
      </c>
      <c r="G430" s="208"/>
      <c r="H430" s="212">
        <v>1.82</v>
      </c>
      <c r="I430" s="213"/>
      <c r="J430" s="208"/>
      <c r="K430" s="208"/>
      <c r="L430" s="214"/>
      <c r="M430" s="215"/>
      <c r="N430" s="216"/>
      <c r="O430" s="216"/>
      <c r="P430" s="216"/>
      <c r="Q430" s="216"/>
      <c r="R430" s="216"/>
      <c r="S430" s="216"/>
      <c r="T430" s="217"/>
      <c r="AT430" s="218" t="s">
        <v>176</v>
      </c>
      <c r="AU430" s="218" t="s">
        <v>99</v>
      </c>
      <c r="AV430" s="13" t="s">
        <v>82</v>
      </c>
      <c r="AW430" s="13" t="s">
        <v>30</v>
      </c>
      <c r="AX430" s="13" t="s">
        <v>73</v>
      </c>
      <c r="AY430" s="218" t="s">
        <v>166</v>
      </c>
    </row>
    <row r="431" spans="1:65" s="14" customFormat="1" ht="11.25">
      <c r="B431" s="219"/>
      <c r="C431" s="220"/>
      <c r="D431" s="209" t="s">
        <v>176</v>
      </c>
      <c r="E431" s="221" t="s">
        <v>1</v>
      </c>
      <c r="F431" s="222" t="s">
        <v>178</v>
      </c>
      <c r="G431" s="220"/>
      <c r="H431" s="223">
        <v>24.359999999999996</v>
      </c>
      <c r="I431" s="224"/>
      <c r="J431" s="220"/>
      <c r="K431" s="220"/>
      <c r="L431" s="225"/>
      <c r="M431" s="226"/>
      <c r="N431" s="227"/>
      <c r="O431" s="227"/>
      <c r="P431" s="227"/>
      <c r="Q431" s="227"/>
      <c r="R431" s="227"/>
      <c r="S431" s="227"/>
      <c r="T431" s="228"/>
      <c r="AT431" s="229" t="s">
        <v>176</v>
      </c>
      <c r="AU431" s="229" t="s">
        <v>99</v>
      </c>
      <c r="AV431" s="14" t="s">
        <v>99</v>
      </c>
      <c r="AW431" s="14" t="s">
        <v>30</v>
      </c>
      <c r="AX431" s="14" t="s">
        <v>73</v>
      </c>
      <c r="AY431" s="229" t="s">
        <v>166</v>
      </c>
    </row>
    <row r="432" spans="1:65" s="15" customFormat="1" ht="11.25">
      <c r="B432" s="230"/>
      <c r="C432" s="231"/>
      <c r="D432" s="209" t="s">
        <v>176</v>
      </c>
      <c r="E432" s="232" t="s">
        <v>1</v>
      </c>
      <c r="F432" s="233" t="s">
        <v>206</v>
      </c>
      <c r="G432" s="231"/>
      <c r="H432" s="234">
        <v>24.359999999999996</v>
      </c>
      <c r="I432" s="235"/>
      <c r="J432" s="231"/>
      <c r="K432" s="231"/>
      <c r="L432" s="236"/>
      <c r="M432" s="237"/>
      <c r="N432" s="238"/>
      <c r="O432" s="238"/>
      <c r="P432" s="238"/>
      <c r="Q432" s="238"/>
      <c r="R432" s="238"/>
      <c r="S432" s="238"/>
      <c r="T432" s="239"/>
      <c r="AT432" s="240" t="s">
        <v>176</v>
      </c>
      <c r="AU432" s="240" t="s">
        <v>99</v>
      </c>
      <c r="AV432" s="15" t="s">
        <v>174</v>
      </c>
      <c r="AW432" s="15" t="s">
        <v>30</v>
      </c>
      <c r="AX432" s="15" t="s">
        <v>80</v>
      </c>
      <c r="AY432" s="240" t="s">
        <v>166</v>
      </c>
    </row>
    <row r="433" spans="1:65" s="2" customFormat="1" ht="21.75" customHeight="1">
      <c r="A433" s="35"/>
      <c r="B433" s="36"/>
      <c r="C433" s="193" t="s">
        <v>420</v>
      </c>
      <c r="D433" s="193" t="s">
        <v>170</v>
      </c>
      <c r="E433" s="194" t="s">
        <v>421</v>
      </c>
      <c r="F433" s="195" t="s">
        <v>422</v>
      </c>
      <c r="G433" s="196" t="s">
        <v>234</v>
      </c>
      <c r="H433" s="197">
        <v>5.2</v>
      </c>
      <c r="I433" s="198"/>
      <c r="J433" s="199">
        <f>ROUND(I433*H433,2)</f>
        <v>0</v>
      </c>
      <c r="K433" s="200"/>
      <c r="L433" s="40"/>
      <c r="M433" s="201" t="s">
        <v>1</v>
      </c>
      <c r="N433" s="202" t="s">
        <v>38</v>
      </c>
      <c r="O433" s="72"/>
      <c r="P433" s="203">
        <f>O433*H433</f>
        <v>0</v>
      </c>
      <c r="Q433" s="203">
        <v>0</v>
      </c>
      <c r="R433" s="203">
        <f>Q433*H433</f>
        <v>0</v>
      </c>
      <c r="S433" s="203">
        <v>7.5999999999999998E-2</v>
      </c>
      <c r="T433" s="204">
        <f>S433*H433</f>
        <v>0.3952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05" t="s">
        <v>174</v>
      </c>
      <c r="AT433" s="205" t="s">
        <v>170</v>
      </c>
      <c r="AU433" s="205" t="s">
        <v>99</v>
      </c>
      <c r="AY433" s="18" t="s">
        <v>166</v>
      </c>
      <c r="BE433" s="206">
        <f>IF(N433="základní",J433,0)</f>
        <v>0</v>
      </c>
      <c r="BF433" s="206">
        <f>IF(N433="snížená",J433,0)</f>
        <v>0</v>
      </c>
      <c r="BG433" s="206">
        <f>IF(N433="zákl. přenesená",J433,0)</f>
        <v>0</v>
      </c>
      <c r="BH433" s="206">
        <f>IF(N433="sníž. přenesená",J433,0)</f>
        <v>0</v>
      </c>
      <c r="BI433" s="206">
        <f>IF(N433="nulová",J433,0)</f>
        <v>0</v>
      </c>
      <c r="BJ433" s="18" t="s">
        <v>80</v>
      </c>
      <c r="BK433" s="206">
        <f>ROUND(I433*H433,2)</f>
        <v>0</v>
      </c>
      <c r="BL433" s="18" t="s">
        <v>174</v>
      </c>
      <c r="BM433" s="205" t="s">
        <v>423</v>
      </c>
    </row>
    <row r="434" spans="1:65" s="13" customFormat="1" ht="11.25">
      <c r="B434" s="207"/>
      <c r="C434" s="208"/>
      <c r="D434" s="209" t="s">
        <v>176</v>
      </c>
      <c r="E434" s="210" t="s">
        <v>1</v>
      </c>
      <c r="F434" s="211" t="s">
        <v>424</v>
      </c>
      <c r="G434" s="208"/>
      <c r="H434" s="212">
        <v>2.4</v>
      </c>
      <c r="I434" s="213"/>
      <c r="J434" s="208"/>
      <c r="K434" s="208"/>
      <c r="L434" s="214"/>
      <c r="M434" s="215"/>
      <c r="N434" s="216"/>
      <c r="O434" s="216"/>
      <c r="P434" s="216"/>
      <c r="Q434" s="216"/>
      <c r="R434" s="216"/>
      <c r="S434" s="216"/>
      <c r="T434" s="217"/>
      <c r="AT434" s="218" t="s">
        <v>176</v>
      </c>
      <c r="AU434" s="218" t="s">
        <v>99</v>
      </c>
      <c r="AV434" s="13" t="s">
        <v>82</v>
      </c>
      <c r="AW434" s="13" t="s">
        <v>30</v>
      </c>
      <c r="AX434" s="13" t="s">
        <v>73</v>
      </c>
      <c r="AY434" s="218" t="s">
        <v>166</v>
      </c>
    </row>
    <row r="435" spans="1:65" s="14" customFormat="1" ht="11.25">
      <c r="B435" s="219"/>
      <c r="C435" s="220"/>
      <c r="D435" s="209" t="s">
        <v>176</v>
      </c>
      <c r="E435" s="221" t="s">
        <v>1</v>
      </c>
      <c r="F435" s="222" t="s">
        <v>178</v>
      </c>
      <c r="G435" s="220"/>
      <c r="H435" s="223">
        <v>2.4</v>
      </c>
      <c r="I435" s="224"/>
      <c r="J435" s="220"/>
      <c r="K435" s="220"/>
      <c r="L435" s="225"/>
      <c r="M435" s="226"/>
      <c r="N435" s="227"/>
      <c r="O435" s="227"/>
      <c r="P435" s="227"/>
      <c r="Q435" s="227"/>
      <c r="R435" s="227"/>
      <c r="S435" s="227"/>
      <c r="T435" s="228"/>
      <c r="AT435" s="229" t="s">
        <v>176</v>
      </c>
      <c r="AU435" s="229" t="s">
        <v>99</v>
      </c>
      <c r="AV435" s="14" t="s">
        <v>99</v>
      </c>
      <c r="AW435" s="14" t="s">
        <v>30</v>
      </c>
      <c r="AX435" s="14" t="s">
        <v>73</v>
      </c>
      <c r="AY435" s="229" t="s">
        <v>166</v>
      </c>
    </row>
    <row r="436" spans="1:65" s="13" customFormat="1" ht="11.25">
      <c r="B436" s="207"/>
      <c r="C436" s="208"/>
      <c r="D436" s="209" t="s">
        <v>176</v>
      </c>
      <c r="E436" s="210" t="s">
        <v>1</v>
      </c>
      <c r="F436" s="211" t="s">
        <v>425</v>
      </c>
      <c r="G436" s="208"/>
      <c r="H436" s="212">
        <v>2.8</v>
      </c>
      <c r="I436" s="213"/>
      <c r="J436" s="208"/>
      <c r="K436" s="208"/>
      <c r="L436" s="214"/>
      <c r="M436" s="215"/>
      <c r="N436" s="216"/>
      <c r="O436" s="216"/>
      <c r="P436" s="216"/>
      <c r="Q436" s="216"/>
      <c r="R436" s="216"/>
      <c r="S436" s="216"/>
      <c r="T436" s="217"/>
      <c r="AT436" s="218" t="s">
        <v>176</v>
      </c>
      <c r="AU436" s="218" t="s">
        <v>99</v>
      </c>
      <c r="AV436" s="13" t="s">
        <v>82</v>
      </c>
      <c r="AW436" s="13" t="s">
        <v>30</v>
      </c>
      <c r="AX436" s="13" t="s">
        <v>73</v>
      </c>
      <c r="AY436" s="218" t="s">
        <v>166</v>
      </c>
    </row>
    <row r="437" spans="1:65" s="14" customFormat="1" ht="11.25">
      <c r="B437" s="219"/>
      <c r="C437" s="220"/>
      <c r="D437" s="209" t="s">
        <v>176</v>
      </c>
      <c r="E437" s="221" t="s">
        <v>1</v>
      </c>
      <c r="F437" s="222" t="s">
        <v>178</v>
      </c>
      <c r="G437" s="220"/>
      <c r="H437" s="223">
        <v>2.8</v>
      </c>
      <c r="I437" s="224"/>
      <c r="J437" s="220"/>
      <c r="K437" s="220"/>
      <c r="L437" s="225"/>
      <c r="M437" s="226"/>
      <c r="N437" s="227"/>
      <c r="O437" s="227"/>
      <c r="P437" s="227"/>
      <c r="Q437" s="227"/>
      <c r="R437" s="227"/>
      <c r="S437" s="227"/>
      <c r="T437" s="228"/>
      <c r="AT437" s="229" t="s">
        <v>176</v>
      </c>
      <c r="AU437" s="229" t="s">
        <v>99</v>
      </c>
      <c r="AV437" s="14" t="s">
        <v>99</v>
      </c>
      <c r="AW437" s="14" t="s">
        <v>30</v>
      </c>
      <c r="AX437" s="14" t="s">
        <v>73</v>
      </c>
      <c r="AY437" s="229" t="s">
        <v>166</v>
      </c>
    </row>
    <row r="438" spans="1:65" s="15" customFormat="1" ht="11.25">
      <c r="B438" s="230"/>
      <c r="C438" s="231"/>
      <c r="D438" s="209" t="s">
        <v>176</v>
      </c>
      <c r="E438" s="232" t="s">
        <v>1</v>
      </c>
      <c r="F438" s="233" t="s">
        <v>206</v>
      </c>
      <c r="G438" s="231"/>
      <c r="H438" s="234">
        <v>5.1999999999999993</v>
      </c>
      <c r="I438" s="235"/>
      <c r="J438" s="231"/>
      <c r="K438" s="231"/>
      <c r="L438" s="236"/>
      <c r="M438" s="237"/>
      <c r="N438" s="238"/>
      <c r="O438" s="238"/>
      <c r="P438" s="238"/>
      <c r="Q438" s="238"/>
      <c r="R438" s="238"/>
      <c r="S438" s="238"/>
      <c r="T438" s="239"/>
      <c r="AT438" s="240" t="s">
        <v>176</v>
      </c>
      <c r="AU438" s="240" t="s">
        <v>99</v>
      </c>
      <c r="AV438" s="15" t="s">
        <v>174</v>
      </c>
      <c r="AW438" s="15" t="s">
        <v>30</v>
      </c>
      <c r="AX438" s="15" t="s">
        <v>80</v>
      </c>
      <c r="AY438" s="240" t="s">
        <v>166</v>
      </c>
    </row>
    <row r="439" spans="1:65" s="12" customFormat="1" ht="20.85" customHeight="1">
      <c r="B439" s="177"/>
      <c r="C439" s="178"/>
      <c r="D439" s="179" t="s">
        <v>72</v>
      </c>
      <c r="E439" s="191" t="s">
        <v>426</v>
      </c>
      <c r="F439" s="191" t="s">
        <v>427</v>
      </c>
      <c r="G439" s="178"/>
      <c r="H439" s="178"/>
      <c r="I439" s="181"/>
      <c r="J439" s="192">
        <f>BK439</f>
        <v>0</v>
      </c>
      <c r="K439" s="178"/>
      <c r="L439" s="183"/>
      <c r="M439" s="184"/>
      <c r="N439" s="185"/>
      <c r="O439" s="185"/>
      <c r="P439" s="186">
        <f>SUM(P440:P480)</f>
        <v>0</v>
      </c>
      <c r="Q439" s="185"/>
      <c r="R439" s="186">
        <f>SUM(R440:R480)</f>
        <v>0</v>
      </c>
      <c r="S439" s="185"/>
      <c r="T439" s="187">
        <f>SUM(T440:T480)</f>
        <v>5.8254800000000007</v>
      </c>
      <c r="AR439" s="188" t="s">
        <v>80</v>
      </c>
      <c r="AT439" s="189" t="s">
        <v>72</v>
      </c>
      <c r="AU439" s="189" t="s">
        <v>82</v>
      </c>
      <c r="AY439" s="188" t="s">
        <v>166</v>
      </c>
      <c r="BK439" s="190">
        <f>SUM(BK440:BK480)</f>
        <v>0</v>
      </c>
    </row>
    <row r="440" spans="1:65" s="2" customFormat="1" ht="24.2" customHeight="1">
      <c r="A440" s="35"/>
      <c r="B440" s="36"/>
      <c r="C440" s="193" t="s">
        <v>428</v>
      </c>
      <c r="D440" s="193" t="s">
        <v>170</v>
      </c>
      <c r="E440" s="194" t="s">
        <v>429</v>
      </c>
      <c r="F440" s="195" t="s">
        <v>430</v>
      </c>
      <c r="G440" s="196" t="s">
        <v>240</v>
      </c>
      <c r="H440" s="197">
        <v>2</v>
      </c>
      <c r="I440" s="198"/>
      <c r="J440" s="199">
        <f>ROUND(I440*H440,2)</f>
        <v>0</v>
      </c>
      <c r="K440" s="200"/>
      <c r="L440" s="40"/>
      <c r="M440" s="201" t="s">
        <v>1</v>
      </c>
      <c r="N440" s="202" t="s">
        <v>38</v>
      </c>
      <c r="O440" s="72"/>
      <c r="P440" s="203">
        <f>O440*H440</f>
        <v>0</v>
      </c>
      <c r="Q440" s="203">
        <v>0</v>
      </c>
      <c r="R440" s="203">
        <f>Q440*H440</f>
        <v>0</v>
      </c>
      <c r="S440" s="203">
        <v>0.33</v>
      </c>
      <c r="T440" s="204">
        <f>S440*H440</f>
        <v>0.66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05" t="s">
        <v>174</v>
      </c>
      <c r="AT440" s="205" t="s">
        <v>170</v>
      </c>
      <c r="AU440" s="205" t="s">
        <v>99</v>
      </c>
      <c r="AY440" s="18" t="s">
        <v>166</v>
      </c>
      <c r="BE440" s="206">
        <f>IF(N440="základní",J440,0)</f>
        <v>0</v>
      </c>
      <c r="BF440" s="206">
        <f>IF(N440="snížená",J440,0)</f>
        <v>0</v>
      </c>
      <c r="BG440" s="206">
        <f>IF(N440="zákl. přenesená",J440,0)</f>
        <v>0</v>
      </c>
      <c r="BH440" s="206">
        <f>IF(N440="sníž. přenesená",J440,0)</f>
        <v>0</v>
      </c>
      <c r="BI440" s="206">
        <f>IF(N440="nulová",J440,0)</f>
        <v>0</v>
      </c>
      <c r="BJ440" s="18" t="s">
        <v>80</v>
      </c>
      <c r="BK440" s="206">
        <f>ROUND(I440*H440,2)</f>
        <v>0</v>
      </c>
      <c r="BL440" s="18" t="s">
        <v>174</v>
      </c>
      <c r="BM440" s="205" t="s">
        <v>431</v>
      </c>
    </row>
    <row r="441" spans="1:65" s="13" customFormat="1" ht="11.25">
      <c r="B441" s="207"/>
      <c r="C441" s="208"/>
      <c r="D441" s="209" t="s">
        <v>176</v>
      </c>
      <c r="E441" s="210" t="s">
        <v>1</v>
      </c>
      <c r="F441" s="211" t="s">
        <v>432</v>
      </c>
      <c r="G441" s="208"/>
      <c r="H441" s="212">
        <v>2</v>
      </c>
      <c r="I441" s="213"/>
      <c r="J441" s="208"/>
      <c r="K441" s="208"/>
      <c r="L441" s="214"/>
      <c r="M441" s="215"/>
      <c r="N441" s="216"/>
      <c r="O441" s="216"/>
      <c r="P441" s="216"/>
      <c r="Q441" s="216"/>
      <c r="R441" s="216"/>
      <c r="S441" s="216"/>
      <c r="T441" s="217"/>
      <c r="AT441" s="218" t="s">
        <v>176</v>
      </c>
      <c r="AU441" s="218" t="s">
        <v>99</v>
      </c>
      <c r="AV441" s="13" t="s">
        <v>82</v>
      </c>
      <c r="AW441" s="13" t="s">
        <v>30</v>
      </c>
      <c r="AX441" s="13" t="s">
        <v>73</v>
      </c>
      <c r="AY441" s="218" t="s">
        <v>166</v>
      </c>
    </row>
    <row r="442" spans="1:65" s="14" customFormat="1" ht="11.25">
      <c r="B442" s="219"/>
      <c r="C442" s="220"/>
      <c r="D442" s="209" t="s">
        <v>176</v>
      </c>
      <c r="E442" s="221" t="s">
        <v>1</v>
      </c>
      <c r="F442" s="222" t="s">
        <v>178</v>
      </c>
      <c r="G442" s="220"/>
      <c r="H442" s="223">
        <v>2</v>
      </c>
      <c r="I442" s="224"/>
      <c r="J442" s="220"/>
      <c r="K442" s="220"/>
      <c r="L442" s="225"/>
      <c r="M442" s="226"/>
      <c r="N442" s="227"/>
      <c r="O442" s="227"/>
      <c r="P442" s="227"/>
      <c r="Q442" s="227"/>
      <c r="R442" s="227"/>
      <c r="S442" s="227"/>
      <c r="T442" s="228"/>
      <c r="AT442" s="229" t="s">
        <v>176</v>
      </c>
      <c r="AU442" s="229" t="s">
        <v>99</v>
      </c>
      <c r="AV442" s="14" t="s">
        <v>99</v>
      </c>
      <c r="AW442" s="14" t="s">
        <v>30</v>
      </c>
      <c r="AX442" s="14" t="s">
        <v>80</v>
      </c>
      <c r="AY442" s="229" t="s">
        <v>166</v>
      </c>
    </row>
    <row r="443" spans="1:65" s="2" customFormat="1" ht="24.2" customHeight="1">
      <c r="A443" s="35"/>
      <c r="B443" s="36"/>
      <c r="C443" s="193" t="s">
        <v>433</v>
      </c>
      <c r="D443" s="193" t="s">
        <v>170</v>
      </c>
      <c r="E443" s="194" t="s">
        <v>434</v>
      </c>
      <c r="F443" s="195" t="s">
        <v>435</v>
      </c>
      <c r="G443" s="196" t="s">
        <v>436</v>
      </c>
      <c r="H443" s="197">
        <v>35</v>
      </c>
      <c r="I443" s="198"/>
      <c r="J443" s="199">
        <f>ROUND(I443*H443,2)</f>
        <v>0</v>
      </c>
      <c r="K443" s="200"/>
      <c r="L443" s="40"/>
      <c r="M443" s="201" t="s">
        <v>1</v>
      </c>
      <c r="N443" s="202" t="s">
        <v>38</v>
      </c>
      <c r="O443" s="72"/>
      <c r="P443" s="203">
        <f>O443*H443</f>
        <v>0</v>
      </c>
      <c r="Q443" s="203">
        <v>0</v>
      </c>
      <c r="R443" s="203">
        <f>Q443*H443</f>
        <v>0</v>
      </c>
      <c r="S443" s="203">
        <v>8.9999999999999993E-3</v>
      </c>
      <c r="T443" s="204">
        <f>S443*H443</f>
        <v>0.315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05" t="s">
        <v>174</v>
      </c>
      <c r="AT443" s="205" t="s">
        <v>170</v>
      </c>
      <c r="AU443" s="205" t="s">
        <v>99</v>
      </c>
      <c r="AY443" s="18" t="s">
        <v>166</v>
      </c>
      <c r="BE443" s="206">
        <f>IF(N443="základní",J443,0)</f>
        <v>0</v>
      </c>
      <c r="BF443" s="206">
        <f>IF(N443="snížená",J443,0)</f>
        <v>0</v>
      </c>
      <c r="BG443" s="206">
        <f>IF(N443="zákl. přenesená",J443,0)</f>
        <v>0</v>
      </c>
      <c r="BH443" s="206">
        <f>IF(N443="sníž. přenesená",J443,0)</f>
        <v>0</v>
      </c>
      <c r="BI443" s="206">
        <f>IF(N443="nulová",J443,0)</f>
        <v>0</v>
      </c>
      <c r="BJ443" s="18" t="s">
        <v>80</v>
      </c>
      <c r="BK443" s="206">
        <f>ROUND(I443*H443,2)</f>
        <v>0</v>
      </c>
      <c r="BL443" s="18" t="s">
        <v>174</v>
      </c>
      <c r="BM443" s="205" t="s">
        <v>437</v>
      </c>
    </row>
    <row r="444" spans="1:65" s="13" customFormat="1" ht="11.25">
      <c r="B444" s="207"/>
      <c r="C444" s="208"/>
      <c r="D444" s="209" t="s">
        <v>176</v>
      </c>
      <c r="E444" s="210" t="s">
        <v>1</v>
      </c>
      <c r="F444" s="211" t="s">
        <v>438</v>
      </c>
      <c r="G444" s="208"/>
      <c r="H444" s="212">
        <v>35</v>
      </c>
      <c r="I444" s="213"/>
      <c r="J444" s="208"/>
      <c r="K444" s="208"/>
      <c r="L444" s="214"/>
      <c r="M444" s="215"/>
      <c r="N444" s="216"/>
      <c r="O444" s="216"/>
      <c r="P444" s="216"/>
      <c r="Q444" s="216"/>
      <c r="R444" s="216"/>
      <c r="S444" s="216"/>
      <c r="T444" s="217"/>
      <c r="AT444" s="218" t="s">
        <v>176</v>
      </c>
      <c r="AU444" s="218" t="s">
        <v>99</v>
      </c>
      <c r="AV444" s="13" t="s">
        <v>82</v>
      </c>
      <c r="AW444" s="13" t="s">
        <v>30</v>
      </c>
      <c r="AX444" s="13" t="s">
        <v>73</v>
      </c>
      <c r="AY444" s="218" t="s">
        <v>166</v>
      </c>
    </row>
    <row r="445" spans="1:65" s="14" customFormat="1" ht="11.25">
      <c r="B445" s="219"/>
      <c r="C445" s="220"/>
      <c r="D445" s="209" t="s">
        <v>176</v>
      </c>
      <c r="E445" s="221" t="s">
        <v>1</v>
      </c>
      <c r="F445" s="222" t="s">
        <v>178</v>
      </c>
      <c r="G445" s="220"/>
      <c r="H445" s="223">
        <v>35</v>
      </c>
      <c r="I445" s="224"/>
      <c r="J445" s="220"/>
      <c r="K445" s="220"/>
      <c r="L445" s="225"/>
      <c r="M445" s="226"/>
      <c r="N445" s="227"/>
      <c r="O445" s="227"/>
      <c r="P445" s="227"/>
      <c r="Q445" s="227"/>
      <c r="R445" s="227"/>
      <c r="S445" s="227"/>
      <c r="T445" s="228"/>
      <c r="AT445" s="229" t="s">
        <v>176</v>
      </c>
      <c r="AU445" s="229" t="s">
        <v>99</v>
      </c>
      <c r="AV445" s="14" t="s">
        <v>99</v>
      </c>
      <c r="AW445" s="14" t="s">
        <v>30</v>
      </c>
      <c r="AX445" s="14" t="s">
        <v>80</v>
      </c>
      <c r="AY445" s="229" t="s">
        <v>166</v>
      </c>
    </row>
    <row r="446" spans="1:65" s="2" customFormat="1" ht="24.2" customHeight="1">
      <c r="A446" s="35"/>
      <c r="B446" s="36"/>
      <c r="C446" s="193" t="s">
        <v>439</v>
      </c>
      <c r="D446" s="193" t="s">
        <v>170</v>
      </c>
      <c r="E446" s="194" t="s">
        <v>440</v>
      </c>
      <c r="F446" s="195" t="s">
        <v>441</v>
      </c>
      <c r="G446" s="196" t="s">
        <v>436</v>
      </c>
      <c r="H446" s="197">
        <v>12</v>
      </c>
      <c r="I446" s="198"/>
      <c r="J446" s="199">
        <f>ROUND(I446*H446,2)</f>
        <v>0</v>
      </c>
      <c r="K446" s="200"/>
      <c r="L446" s="40"/>
      <c r="M446" s="201" t="s">
        <v>1</v>
      </c>
      <c r="N446" s="202" t="s">
        <v>38</v>
      </c>
      <c r="O446" s="72"/>
      <c r="P446" s="203">
        <f>O446*H446</f>
        <v>0</v>
      </c>
      <c r="Q446" s="203">
        <v>0</v>
      </c>
      <c r="R446" s="203">
        <f>Q446*H446</f>
        <v>0</v>
      </c>
      <c r="S446" s="203">
        <v>1.7999999999999999E-2</v>
      </c>
      <c r="T446" s="204">
        <f>S446*H446</f>
        <v>0.21599999999999997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05" t="s">
        <v>174</v>
      </c>
      <c r="AT446" s="205" t="s">
        <v>170</v>
      </c>
      <c r="AU446" s="205" t="s">
        <v>99</v>
      </c>
      <c r="AY446" s="18" t="s">
        <v>166</v>
      </c>
      <c r="BE446" s="206">
        <f>IF(N446="základní",J446,0)</f>
        <v>0</v>
      </c>
      <c r="BF446" s="206">
        <f>IF(N446="snížená",J446,0)</f>
        <v>0</v>
      </c>
      <c r="BG446" s="206">
        <f>IF(N446="zákl. přenesená",J446,0)</f>
        <v>0</v>
      </c>
      <c r="BH446" s="206">
        <f>IF(N446="sníž. přenesená",J446,0)</f>
        <v>0</v>
      </c>
      <c r="BI446" s="206">
        <f>IF(N446="nulová",J446,0)</f>
        <v>0</v>
      </c>
      <c r="BJ446" s="18" t="s">
        <v>80</v>
      </c>
      <c r="BK446" s="206">
        <f>ROUND(I446*H446,2)</f>
        <v>0</v>
      </c>
      <c r="BL446" s="18" t="s">
        <v>174</v>
      </c>
      <c r="BM446" s="205" t="s">
        <v>442</v>
      </c>
    </row>
    <row r="447" spans="1:65" s="13" customFormat="1" ht="11.25">
      <c r="B447" s="207"/>
      <c r="C447" s="208"/>
      <c r="D447" s="209" t="s">
        <v>176</v>
      </c>
      <c r="E447" s="210" t="s">
        <v>1</v>
      </c>
      <c r="F447" s="211" t="s">
        <v>443</v>
      </c>
      <c r="G447" s="208"/>
      <c r="H447" s="212">
        <v>12</v>
      </c>
      <c r="I447" s="213"/>
      <c r="J447" s="208"/>
      <c r="K447" s="208"/>
      <c r="L447" s="214"/>
      <c r="M447" s="215"/>
      <c r="N447" s="216"/>
      <c r="O447" s="216"/>
      <c r="P447" s="216"/>
      <c r="Q447" s="216"/>
      <c r="R447" s="216"/>
      <c r="S447" s="216"/>
      <c r="T447" s="217"/>
      <c r="AT447" s="218" t="s">
        <v>176</v>
      </c>
      <c r="AU447" s="218" t="s">
        <v>99</v>
      </c>
      <c r="AV447" s="13" t="s">
        <v>82</v>
      </c>
      <c r="AW447" s="13" t="s">
        <v>30</v>
      </c>
      <c r="AX447" s="13" t="s">
        <v>73</v>
      </c>
      <c r="AY447" s="218" t="s">
        <v>166</v>
      </c>
    </row>
    <row r="448" spans="1:65" s="14" customFormat="1" ht="11.25">
      <c r="B448" s="219"/>
      <c r="C448" s="220"/>
      <c r="D448" s="209" t="s">
        <v>176</v>
      </c>
      <c r="E448" s="221" t="s">
        <v>1</v>
      </c>
      <c r="F448" s="222" t="s">
        <v>178</v>
      </c>
      <c r="G448" s="220"/>
      <c r="H448" s="223">
        <v>12</v>
      </c>
      <c r="I448" s="224"/>
      <c r="J448" s="220"/>
      <c r="K448" s="220"/>
      <c r="L448" s="225"/>
      <c r="M448" s="226"/>
      <c r="N448" s="227"/>
      <c r="O448" s="227"/>
      <c r="P448" s="227"/>
      <c r="Q448" s="227"/>
      <c r="R448" s="227"/>
      <c r="S448" s="227"/>
      <c r="T448" s="228"/>
      <c r="AT448" s="229" t="s">
        <v>176</v>
      </c>
      <c r="AU448" s="229" t="s">
        <v>99</v>
      </c>
      <c r="AV448" s="14" t="s">
        <v>99</v>
      </c>
      <c r="AW448" s="14" t="s">
        <v>30</v>
      </c>
      <c r="AX448" s="14" t="s">
        <v>80</v>
      </c>
      <c r="AY448" s="229" t="s">
        <v>166</v>
      </c>
    </row>
    <row r="449" spans="1:65" s="2" customFormat="1" ht="24.2" customHeight="1">
      <c r="A449" s="35"/>
      <c r="B449" s="36"/>
      <c r="C449" s="193" t="s">
        <v>444</v>
      </c>
      <c r="D449" s="193" t="s">
        <v>170</v>
      </c>
      <c r="E449" s="194" t="s">
        <v>445</v>
      </c>
      <c r="F449" s="195" t="s">
        <v>446</v>
      </c>
      <c r="G449" s="196" t="s">
        <v>436</v>
      </c>
      <c r="H449" s="197">
        <v>24</v>
      </c>
      <c r="I449" s="198"/>
      <c r="J449" s="199">
        <f>ROUND(I449*H449,2)</f>
        <v>0</v>
      </c>
      <c r="K449" s="200"/>
      <c r="L449" s="40"/>
      <c r="M449" s="201" t="s">
        <v>1</v>
      </c>
      <c r="N449" s="202" t="s">
        <v>38</v>
      </c>
      <c r="O449" s="72"/>
      <c r="P449" s="203">
        <f>O449*H449</f>
        <v>0</v>
      </c>
      <c r="Q449" s="203">
        <v>0</v>
      </c>
      <c r="R449" s="203">
        <f>Q449*H449</f>
        <v>0</v>
      </c>
      <c r="S449" s="203">
        <v>5.3999999999999999E-2</v>
      </c>
      <c r="T449" s="204">
        <f>S449*H449</f>
        <v>1.296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05" t="s">
        <v>174</v>
      </c>
      <c r="AT449" s="205" t="s">
        <v>170</v>
      </c>
      <c r="AU449" s="205" t="s">
        <v>99</v>
      </c>
      <c r="AY449" s="18" t="s">
        <v>166</v>
      </c>
      <c r="BE449" s="206">
        <f>IF(N449="základní",J449,0)</f>
        <v>0</v>
      </c>
      <c r="BF449" s="206">
        <f>IF(N449="snížená",J449,0)</f>
        <v>0</v>
      </c>
      <c r="BG449" s="206">
        <f>IF(N449="zákl. přenesená",J449,0)</f>
        <v>0</v>
      </c>
      <c r="BH449" s="206">
        <f>IF(N449="sníž. přenesená",J449,0)</f>
        <v>0</v>
      </c>
      <c r="BI449" s="206">
        <f>IF(N449="nulová",J449,0)</f>
        <v>0</v>
      </c>
      <c r="BJ449" s="18" t="s">
        <v>80</v>
      </c>
      <c r="BK449" s="206">
        <f>ROUND(I449*H449,2)</f>
        <v>0</v>
      </c>
      <c r="BL449" s="18" t="s">
        <v>174</v>
      </c>
      <c r="BM449" s="205" t="s">
        <v>447</v>
      </c>
    </row>
    <row r="450" spans="1:65" s="13" customFormat="1" ht="11.25">
      <c r="B450" s="207"/>
      <c r="C450" s="208"/>
      <c r="D450" s="209" t="s">
        <v>176</v>
      </c>
      <c r="E450" s="210" t="s">
        <v>1</v>
      </c>
      <c r="F450" s="211" t="s">
        <v>448</v>
      </c>
      <c r="G450" s="208"/>
      <c r="H450" s="212">
        <v>24</v>
      </c>
      <c r="I450" s="213"/>
      <c r="J450" s="208"/>
      <c r="K450" s="208"/>
      <c r="L450" s="214"/>
      <c r="M450" s="215"/>
      <c r="N450" s="216"/>
      <c r="O450" s="216"/>
      <c r="P450" s="216"/>
      <c r="Q450" s="216"/>
      <c r="R450" s="216"/>
      <c r="S450" s="216"/>
      <c r="T450" s="217"/>
      <c r="AT450" s="218" t="s">
        <v>176</v>
      </c>
      <c r="AU450" s="218" t="s">
        <v>99</v>
      </c>
      <c r="AV450" s="13" t="s">
        <v>82</v>
      </c>
      <c r="AW450" s="13" t="s">
        <v>30</v>
      </c>
      <c r="AX450" s="13" t="s">
        <v>73</v>
      </c>
      <c r="AY450" s="218" t="s">
        <v>166</v>
      </c>
    </row>
    <row r="451" spans="1:65" s="14" customFormat="1" ht="11.25">
      <c r="B451" s="219"/>
      <c r="C451" s="220"/>
      <c r="D451" s="209" t="s">
        <v>176</v>
      </c>
      <c r="E451" s="221" t="s">
        <v>1</v>
      </c>
      <c r="F451" s="222" t="s">
        <v>178</v>
      </c>
      <c r="G451" s="220"/>
      <c r="H451" s="223">
        <v>24</v>
      </c>
      <c r="I451" s="224"/>
      <c r="J451" s="220"/>
      <c r="K451" s="220"/>
      <c r="L451" s="225"/>
      <c r="M451" s="226"/>
      <c r="N451" s="227"/>
      <c r="O451" s="227"/>
      <c r="P451" s="227"/>
      <c r="Q451" s="227"/>
      <c r="R451" s="227"/>
      <c r="S451" s="227"/>
      <c r="T451" s="228"/>
      <c r="AT451" s="229" t="s">
        <v>176</v>
      </c>
      <c r="AU451" s="229" t="s">
        <v>99</v>
      </c>
      <c r="AV451" s="14" t="s">
        <v>99</v>
      </c>
      <c r="AW451" s="14" t="s">
        <v>30</v>
      </c>
      <c r="AX451" s="14" t="s">
        <v>80</v>
      </c>
      <c r="AY451" s="229" t="s">
        <v>166</v>
      </c>
    </row>
    <row r="452" spans="1:65" s="2" customFormat="1" ht="37.9" customHeight="1">
      <c r="A452" s="35"/>
      <c r="B452" s="36"/>
      <c r="C452" s="193" t="s">
        <v>449</v>
      </c>
      <c r="D452" s="193" t="s">
        <v>170</v>
      </c>
      <c r="E452" s="194" t="s">
        <v>450</v>
      </c>
      <c r="F452" s="195" t="s">
        <v>451</v>
      </c>
      <c r="G452" s="196" t="s">
        <v>234</v>
      </c>
      <c r="H452" s="197">
        <v>38.28</v>
      </c>
      <c r="I452" s="198"/>
      <c r="J452" s="199">
        <f>ROUND(I452*H452,2)</f>
        <v>0</v>
      </c>
      <c r="K452" s="200"/>
      <c r="L452" s="40"/>
      <c r="M452" s="201" t="s">
        <v>1</v>
      </c>
      <c r="N452" s="202" t="s">
        <v>38</v>
      </c>
      <c r="O452" s="72"/>
      <c r="P452" s="203">
        <f>O452*H452</f>
        <v>0</v>
      </c>
      <c r="Q452" s="203">
        <v>0</v>
      </c>
      <c r="R452" s="203">
        <f>Q452*H452</f>
        <v>0</v>
      </c>
      <c r="S452" s="203">
        <v>4.5999999999999999E-2</v>
      </c>
      <c r="T452" s="204">
        <f>S452*H452</f>
        <v>1.76088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05" t="s">
        <v>174</v>
      </c>
      <c r="AT452" s="205" t="s">
        <v>170</v>
      </c>
      <c r="AU452" s="205" t="s">
        <v>99</v>
      </c>
      <c r="AY452" s="18" t="s">
        <v>166</v>
      </c>
      <c r="BE452" s="206">
        <f>IF(N452="základní",J452,0)</f>
        <v>0</v>
      </c>
      <c r="BF452" s="206">
        <f>IF(N452="snížená",J452,0)</f>
        <v>0</v>
      </c>
      <c r="BG452" s="206">
        <f>IF(N452="zákl. přenesená",J452,0)</f>
        <v>0</v>
      </c>
      <c r="BH452" s="206">
        <f>IF(N452="sníž. přenesená",J452,0)</f>
        <v>0</v>
      </c>
      <c r="BI452" s="206">
        <f>IF(N452="nulová",J452,0)</f>
        <v>0</v>
      </c>
      <c r="BJ452" s="18" t="s">
        <v>80</v>
      </c>
      <c r="BK452" s="206">
        <f>ROUND(I452*H452,2)</f>
        <v>0</v>
      </c>
      <c r="BL452" s="18" t="s">
        <v>174</v>
      </c>
      <c r="BM452" s="205" t="s">
        <v>452</v>
      </c>
    </row>
    <row r="453" spans="1:65" s="13" customFormat="1" ht="11.25">
      <c r="B453" s="207"/>
      <c r="C453" s="208"/>
      <c r="D453" s="209" t="s">
        <v>176</v>
      </c>
      <c r="E453" s="210" t="s">
        <v>1</v>
      </c>
      <c r="F453" s="211" t="s">
        <v>276</v>
      </c>
      <c r="G453" s="208"/>
      <c r="H453" s="212">
        <v>2.4</v>
      </c>
      <c r="I453" s="213"/>
      <c r="J453" s="208"/>
      <c r="K453" s="208"/>
      <c r="L453" s="214"/>
      <c r="M453" s="215"/>
      <c r="N453" s="216"/>
      <c r="O453" s="216"/>
      <c r="P453" s="216"/>
      <c r="Q453" s="216"/>
      <c r="R453" s="216"/>
      <c r="S453" s="216"/>
      <c r="T453" s="217"/>
      <c r="AT453" s="218" t="s">
        <v>176</v>
      </c>
      <c r="AU453" s="218" t="s">
        <v>99</v>
      </c>
      <c r="AV453" s="13" t="s">
        <v>82</v>
      </c>
      <c r="AW453" s="13" t="s">
        <v>30</v>
      </c>
      <c r="AX453" s="13" t="s">
        <v>73</v>
      </c>
      <c r="AY453" s="218" t="s">
        <v>166</v>
      </c>
    </row>
    <row r="454" spans="1:65" s="14" customFormat="1" ht="11.25">
      <c r="B454" s="219"/>
      <c r="C454" s="220"/>
      <c r="D454" s="209" t="s">
        <v>176</v>
      </c>
      <c r="E454" s="221" t="s">
        <v>1</v>
      </c>
      <c r="F454" s="222" t="s">
        <v>178</v>
      </c>
      <c r="G454" s="220"/>
      <c r="H454" s="223">
        <v>2.4</v>
      </c>
      <c r="I454" s="224"/>
      <c r="J454" s="220"/>
      <c r="K454" s="220"/>
      <c r="L454" s="225"/>
      <c r="M454" s="226"/>
      <c r="N454" s="227"/>
      <c r="O454" s="227"/>
      <c r="P454" s="227"/>
      <c r="Q454" s="227"/>
      <c r="R454" s="227"/>
      <c r="S454" s="227"/>
      <c r="T454" s="228"/>
      <c r="AT454" s="229" t="s">
        <v>176</v>
      </c>
      <c r="AU454" s="229" t="s">
        <v>99</v>
      </c>
      <c r="AV454" s="14" t="s">
        <v>99</v>
      </c>
      <c r="AW454" s="14" t="s">
        <v>30</v>
      </c>
      <c r="AX454" s="14" t="s">
        <v>73</v>
      </c>
      <c r="AY454" s="229" t="s">
        <v>166</v>
      </c>
    </row>
    <row r="455" spans="1:65" s="13" customFormat="1" ht="11.25">
      <c r="B455" s="207"/>
      <c r="C455" s="208"/>
      <c r="D455" s="209" t="s">
        <v>176</v>
      </c>
      <c r="E455" s="210" t="s">
        <v>1</v>
      </c>
      <c r="F455" s="211" t="s">
        <v>277</v>
      </c>
      <c r="G455" s="208"/>
      <c r="H455" s="212">
        <v>4.8</v>
      </c>
      <c r="I455" s="213"/>
      <c r="J455" s="208"/>
      <c r="K455" s="208"/>
      <c r="L455" s="214"/>
      <c r="M455" s="215"/>
      <c r="N455" s="216"/>
      <c r="O455" s="216"/>
      <c r="P455" s="216"/>
      <c r="Q455" s="216"/>
      <c r="R455" s="216"/>
      <c r="S455" s="216"/>
      <c r="T455" s="217"/>
      <c r="AT455" s="218" t="s">
        <v>176</v>
      </c>
      <c r="AU455" s="218" t="s">
        <v>99</v>
      </c>
      <c r="AV455" s="13" t="s">
        <v>82</v>
      </c>
      <c r="AW455" s="13" t="s">
        <v>30</v>
      </c>
      <c r="AX455" s="13" t="s">
        <v>73</v>
      </c>
      <c r="AY455" s="218" t="s">
        <v>166</v>
      </c>
    </row>
    <row r="456" spans="1:65" s="14" customFormat="1" ht="11.25">
      <c r="B456" s="219"/>
      <c r="C456" s="220"/>
      <c r="D456" s="209" t="s">
        <v>176</v>
      </c>
      <c r="E456" s="221" t="s">
        <v>1</v>
      </c>
      <c r="F456" s="222" t="s">
        <v>178</v>
      </c>
      <c r="G456" s="220"/>
      <c r="H456" s="223">
        <v>4.8</v>
      </c>
      <c r="I456" s="224"/>
      <c r="J456" s="220"/>
      <c r="K456" s="220"/>
      <c r="L456" s="225"/>
      <c r="M456" s="226"/>
      <c r="N456" s="227"/>
      <c r="O456" s="227"/>
      <c r="P456" s="227"/>
      <c r="Q456" s="227"/>
      <c r="R456" s="227"/>
      <c r="S456" s="227"/>
      <c r="T456" s="228"/>
      <c r="AT456" s="229" t="s">
        <v>176</v>
      </c>
      <c r="AU456" s="229" t="s">
        <v>99</v>
      </c>
      <c r="AV456" s="14" t="s">
        <v>99</v>
      </c>
      <c r="AW456" s="14" t="s">
        <v>30</v>
      </c>
      <c r="AX456" s="14" t="s">
        <v>73</v>
      </c>
      <c r="AY456" s="229" t="s">
        <v>166</v>
      </c>
    </row>
    <row r="457" spans="1:65" s="13" customFormat="1" ht="11.25">
      <c r="B457" s="207"/>
      <c r="C457" s="208"/>
      <c r="D457" s="209" t="s">
        <v>176</v>
      </c>
      <c r="E457" s="210" t="s">
        <v>1</v>
      </c>
      <c r="F457" s="211" t="s">
        <v>278</v>
      </c>
      <c r="G457" s="208"/>
      <c r="H457" s="212">
        <v>7.2</v>
      </c>
      <c r="I457" s="213"/>
      <c r="J457" s="208"/>
      <c r="K457" s="208"/>
      <c r="L457" s="214"/>
      <c r="M457" s="215"/>
      <c r="N457" s="216"/>
      <c r="O457" s="216"/>
      <c r="P457" s="216"/>
      <c r="Q457" s="216"/>
      <c r="R457" s="216"/>
      <c r="S457" s="216"/>
      <c r="T457" s="217"/>
      <c r="AT457" s="218" t="s">
        <v>176</v>
      </c>
      <c r="AU457" s="218" t="s">
        <v>99</v>
      </c>
      <c r="AV457" s="13" t="s">
        <v>82</v>
      </c>
      <c r="AW457" s="13" t="s">
        <v>30</v>
      </c>
      <c r="AX457" s="13" t="s">
        <v>73</v>
      </c>
      <c r="AY457" s="218" t="s">
        <v>166</v>
      </c>
    </row>
    <row r="458" spans="1:65" s="14" customFormat="1" ht="11.25">
      <c r="B458" s="219"/>
      <c r="C458" s="220"/>
      <c r="D458" s="209" t="s">
        <v>176</v>
      </c>
      <c r="E458" s="221" t="s">
        <v>1</v>
      </c>
      <c r="F458" s="222" t="s">
        <v>178</v>
      </c>
      <c r="G458" s="220"/>
      <c r="H458" s="223">
        <v>7.2</v>
      </c>
      <c r="I458" s="224"/>
      <c r="J458" s="220"/>
      <c r="K458" s="220"/>
      <c r="L458" s="225"/>
      <c r="M458" s="226"/>
      <c r="N458" s="227"/>
      <c r="O458" s="227"/>
      <c r="P458" s="227"/>
      <c r="Q458" s="227"/>
      <c r="R458" s="227"/>
      <c r="S458" s="227"/>
      <c r="T458" s="228"/>
      <c r="AT458" s="229" t="s">
        <v>176</v>
      </c>
      <c r="AU458" s="229" t="s">
        <v>99</v>
      </c>
      <c r="AV458" s="14" t="s">
        <v>99</v>
      </c>
      <c r="AW458" s="14" t="s">
        <v>30</v>
      </c>
      <c r="AX458" s="14" t="s">
        <v>73</v>
      </c>
      <c r="AY458" s="229" t="s">
        <v>166</v>
      </c>
    </row>
    <row r="459" spans="1:65" s="13" customFormat="1" ht="11.25">
      <c r="B459" s="207"/>
      <c r="C459" s="208"/>
      <c r="D459" s="209" t="s">
        <v>176</v>
      </c>
      <c r="E459" s="210" t="s">
        <v>1</v>
      </c>
      <c r="F459" s="211" t="s">
        <v>279</v>
      </c>
      <c r="G459" s="208"/>
      <c r="H459" s="212">
        <v>4.5</v>
      </c>
      <c r="I459" s="213"/>
      <c r="J459" s="208"/>
      <c r="K459" s="208"/>
      <c r="L459" s="214"/>
      <c r="M459" s="215"/>
      <c r="N459" s="216"/>
      <c r="O459" s="216"/>
      <c r="P459" s="216"/>
      <c r="Q459" s="216"/>
      <c r="R459" s="216"/>
      <c r="S459" s="216"/>
      <c r="T459" s="217"/>
      <c r="AT459" s="218" t="s">
        <v>176</v>
      </c>
      <c r="AU459" s="218" t="s">
        <v>99</v>
      </c>
      <c r="AV459" s="13" t="s">
        <v>82</v>
      </c>
      <c r="AW459" s="13" t="s">
        <v>30</v>
      </c>
      <c r="AX459" s="13" t="s">
        <v>73</v>
      </c>
      <c r="AY459" s="218" t="s">
        <v>166</v>
      </c>
    </row>
    <row r="460" spans="1:65" s="14" customFormat="1" ht="11.25">
      <c r="B460" s="219"/>
      <c r="C460" s="220"/>
      <c r="D460" s="209" t="s">
        <v>176</v>
      </c>
      <c r="E460" s="221" t="s">
        <v>1</v>
      </c>
      <c r="F460" s="222" t="s">
        <v>178</v>
      </c>
      <c r="G460" s="220"/>
      <c r="H460" s="223">
        <v>4.5</v>
      </c>
      <c r="I460" s="224"/>
      <c r="J460" s="220"/>
      <c r="K460" s="220"/>
      <c r="L460" s="225"/>
      <c r="M460" s="226"/>
      <c r="N460" s="227"/>
      <c r="O460" s="227"/>
      <c r="P460" s="227"/>
      <c r="Q460" s="227"/>
      <c r="R460" s="227"/>
      <c r="S460" s="227"/>
      <c r="T460" s="228"/>
      <c r="AT460" s="229" t="s">
        <v>176</v>
      </c>
      <c r="AU460" s="229" t="s">
        <v>99</v>
      </c>
      <c r="AV460" s="14" t="s">
        <v>99</v>
      </c>
      <c r="AW460" s="14" t="s">
        <v>30</v>
      </c>
      <c r="AX460" s="14" t="s">
        <v>73</v>
      </c>
      <c r="AY460" s="229" t="s">
        <v>166</v>
      </c>
    </row>
    <row r="461" spans="1:65" s="13" customFormat="1" ht="11.25">
      <c r="B461" s="207"/>
      <c r="C461" s="208"/>
      <c r="D461" s="209" t="s">
        <v>176</v>
      </c>
      <c r="E461" s="210" t="s">
        <v>1</v>
      </c>
      <c r="F461" s="211" t="s">
        <v>280</v>
      </c>
      <c r="G461" s="208"/>
      <c r="H461" s="212">
        <v>13.8</v>
      </c>
      <c r="I461" s="213"/>
      <c r="J461" s="208"/>
      <c r="K461" s="208"/>
      <c r="L461" s="214"/>
      <c r="M461" s="215"/>
      <c r="N461" s="216"/>
      <c r="O461" s="216"/>
      <c r="P461" s="216"/>
      <c r="Q461" s="216"/>
      <c r="R461" s="216"/>
      <c r="S461" s="216"/>
      <c r="T461" s="217"/>
      <c r="AT461" s="218" t="s">
        <v>176</v>
      </c>
      <c r="AU461" s="218" t="s">
        <v>99</v>
      </c>
      <c r="AV461" s="13" t="s">
        <v>82</v>
      </c>
      <c r="AW461" s="13" t="s">
        <v>30</v>
      </c>
      <c r="AX461" s="13" t="s">
        <v>73</v>
      </c>
      <c r="AY461" s="218" t="s">
        <v>166</v>
      </c>
    </row>
    <row r="462" spans="1:65" s="14" customFormat="1" ht="11.25">
      <c r="B462" s="219"/>
      <c r="C462" s="220"/>
      <c r="D462" s="209" t="s">
        <v>176</v>
      </c>
      <c r="E462" s="221" t="s">
        <v>1</v>
      </c>
      <c r="F462" s="222" t="s">
        <v>178</v>
      </c>
      <c r="G462" s="220"/>
      <c r="H462" s="223">
        <v>13.8</v>
      </c>
      <c r="I462" s="224"/>
      <c r="J462" s="220"/>
      <c r="K462" s="220"/>
      <c r="L462" s="225"/>
      <c r="M462" s="226"/>
      <c r="N462" s="227"/>
      <c r="O462" s="227"/>
      <c r="P462" s="227"/>
      <c r="Q462" s="227"/>
      <c r="R462" s="227"/>
      <c r="S462" s="227"/>
      <c r="T462" s="228"/>
      <c r="AT462" s="229" t="s">
        <v>176</v>
      </c>
      <c r="AU462" s="229" t="s">
        <v>99</v>
      </c>
      <c r="AV462" s="14" t="s">
        <v>99</v>
      </c>
      <c r="AW462" s="14" t="s">
        <v>30</v>
      </c>
      <c r="AX462" s="14" t="s">
        <v>73</v>
      </c>
      <c r="AY462" s="229" t="s">
        <v>166</v>
      </c>
    </row>
    <row r="463" spans="1:65" s="13" customFormat="1" ht="11.25">
      <c r="B463" s="207"/>
      <c r="C463" s="208"/>
      <c r="D463" s="209" t="s">
        <v>176</v>
      </c>
      <c r="E463" s="210" t="s">
        <v>1</v>
      </c>
      <c r="F463" s="211" t="s">
        <v>281</v>
      </c>
      <c r="G463" s="208"/>
      <c r="H463" s="212">
        <v>2.1</v>
      </c>
      <c r="I463" s="213"/>
      <c r="J463" s="208"/>
      <c r="K463" s="208"/>
      <c r="L463" s="214"/>
      <c r="M463" s="215"/>
      <c r="N463" s="216"/>
      <c r="O463" s="216"/>
      <c r="P463" s="216"/>
      <c r="Q463" s="216"/>
      <c r="R463" s="216"/>
      <c r="S463" s="216"/>
      <c r="T463" s="217"/>
      <c r="AT463" s="218" t="s">
        <v>176</v>
      </c>
      <c r="AU463" s="218" t="s">
        <v>99</v>
      </c>
      <c r="AV463" s="13" t="s">
        <v>82</v>
      </c>
      <c r="AW463" s="13" t="s">
        <v>30</v>
      </c>
      <c r="AX463" s="13" t="s">
        <v>73</v>
      </c>
      <c r="AY463" s="218" t="s">
        <v>166</v>
      </c>
    </row>
    <row r="464" spans="1:65" s="14" customFormat="1" ht="11.25">
      <c r="B464" s="219"/>
      <c r="C464" s="220"/>
      <c r="D464" s="209" t="s">
        <v>176</v>
      </c>
      <c r="E464" s="221" t="s">
        <v>1</v>
      </c>
      <c r="F464" s="222" t="s">
        <v>178</v>
      </c>
      <c r="G464" s="220"/>
      <c r="H464" s="223">
        <v>2.1</v>
      </c>
      <c r="I464" s="224"/>
      <c r="J464" s="220"/>
      <c r="K464" s="220"/>
      <c r="L464" s="225"/>
      <c r="M464" s="226"/>
      <c r="N464" s="227"/>
      <c r="O464" s="227"/>
      <c r="P464" s="227"/>
      <c r="Q464" s="227"/>
      <c r="R464" s="227"/>
      <c r="S464" s="227"/>
      <c r="T464" s="228"/>
      <c r="AT464" s="229" t="s">
        <v>176</v>
      </c>
      <c r="AU464" s="229" t="s">
        <v>99</v>
      </c>
      <c r="AV464" s="14" t="s">
        <v>99</v>
      </c>
      <c r="AW464" s="14" t="s">
        <v>30</v>
      </c>
      <c r="AX464" s="14" t="s">
        <v>73</v>
      </c>
      <c r="AY464" s="229" t="s">
        <v>166</v>
      </c>
    </row>
    <row r="465" spans="1:65" s="15" customFormat="1" ht="11.25">
      <c r="B465" s="230"/>
      <c r="C465" s="231"/>
      <c r="D465" s="209" t="s">
        <v>176</v>
      </c>
      <c r="E465" s="232" t="s">
        <v>1</v>
      </c>
      <c r="F465" s="233" t="s">
        <v>206</v>
      </c>
      <c r="G465" s="231"/>
      <c r="H465" s="234">
        <v>34.800000000000004</v>
      </c>
      <c r="I465" s="235"/>
      <c r="J465" s="231"/>
      <c r="K465" s="231"/>
      <c r="L465" s="236"/>
      <c r="M465" s="237"/>
      <c r="N465" s="238"/>
      <c r="O465" s="238"/>
      <c r="P465" s="238"/>
      <c r="Q465" s="238"/>
      <c r="R465" s="238"/>
      <c r="S465" s="238"/>
      <c r="T465" s="239"/>
      <c r="AT465" s="240" t="s">
        <v>176</v>
      </c>
      <c r="AU465" s="240" t="s">
        <v>99</v>
      </c>
      <c r="AV465" s="15" t="s">
        <v>174</v>
      </c>
      <c r="AW465" s="15" t="s">
        <v>30</v>
      </c>
      <c r="AX465" s="15" t="s">
        <v>73</v>
      </c>
      <c r="AY465" s="240" t="s">
        <v>166</v>
      </c>
    </row>
    <row r="466" spans="1:65" s="13" customFormat="1" ht="11.25">
      <c r="B466" s="207"/>
      <c r="C466" s="208"/>
      <c r="D466" s="209" t="s">
        <v>176</v>
      </c>
      <c r="E466" s="210" t="s">
        <v>1</v>
      </c>
      <c r="F466" s="211" t="s">
        <v>285</v>
      </c>
      <c r="G466" s="208"/>
      <c r="H466" s="212">
        <v>38.28</v>
      </c>
      <c r="I466" s="213"/>
      <c r="J466" s="208"/>
      <c r="K466" s="208"/>
      <c r="L466" s="214"/>
      <c r="M466" s="215"/>
      <c r="N466" s="216"/>
      <c r="O466" s="216"/>
      <c r="P466" s="216"/>
      <c r="Q466" s="216"/>
      <c r="R466" s="216"/>
      <c r="S466" s="216"/>
      <c r="T466" s="217"/>
      <c r="AT466" s="218" t="s">
        <v>176</v>
      </c>
      <c r="AU466" s="218" t="s">
        <v>99</v>
      </c>
      <c r="AV466" s="13" t="s">
        <v>82</v>
      </c>
      <c r="AW466" s="13" t="s">
        <v>30</v>
      </c>
      <c r="AX466" s="13" t="s">
        <v>80</v>
      </c>
      <c r="AY466" s="218" t="s">
        <v>166</v>
      </c>
    </row>
    <row r="467" spans="1:65" s="2" customFormat="1" ht="24.2" customHeight="1">
      <c r="A467" s="35"/>
      <c r="B467" s="36"/>
      <c r="C467" s="193" t="s">
        <v>453</v>
      </c>
      <c r="D467" s="193" t="s">
        <v>170</v>
      </c>
      <c r="E467" s="194" t="s">
        <v>454</v>
      </c>
      <c r="F467" s="195" t="s">
        <v>455</v>
      </c>
      <c r="G467" s="196" t="s">
        <v>234</v>
      </c>
      <c r="H467" s="197">
        <v>23.2</v>
      </c>
      <c r="I467" s="198"/>
      <c r="J467" s="199">
        <f>ROUND(I467*H467,2)</f>
        <v>0</v>
      </c>
      <c r="K467" s="200"/>
      <c r="L467" s="40"/>
      <c r="M467" s="201" t="s">
        <v>1</v>
      </c>
      <c r="N467" s="202" t="s">
        <v>38</v>
      </c>
      <c r="O467" s="72"/>
      <c r="P467" s="203">
        <f>O467*H467</f>
        <v>0</v>
      </c>
      <c r="Q467" s="203">
        <v>0</v>
      </c>
      <c r="R467" s="203">
        <f>Q467*H467</f>
        <v>0</v>
      </c>
      <c r="S467" s="203">
        <v>6.8000000000000005E-2</v>
      </c>
      <c r="T467" s="204">
        <f>S467*H467</f>
        <v>1.5776000000000001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05" t="s">
        <v>174</v>
      </c>
      <c r="AT467" s="205" t="s">
        <v>170</v>
      </c>
      <c r="AU467" s="205" t="s">
        <v>99</v>
      </c>
      <c r="AY467" s="18" t="s">
        <v>166</v>
      </c>
      <c r="BE467" s="206">
        <f>IF(N467="základní",J467,0)</f>
        <v>0</v>
      </c>
      <c r="BF467" s="206">
        <f>IF(N467="snížená",J467,0)</f>
        <v>0</v>
      </c>
      <c r="BG467" s="206">
        <f>IF(N467="zákl. přenesená",J467,0)</f>
        <v>0</v>
      </c>
      <c r="BH467" s="206">
        <f>IF(N467="sníž. přenesená",J467,0)</f>
        <v>0</v>
      </c>
      <c r="BI467" s="206">
        <f>IF(N467="nulová",J467,0)</f>
        <v>0</v>
      </c>
      <c r="BJ467" s="18" t="s">
        <v>80</v>
      </c>
      <c r="BK467" s="206">
        <f>ROUND(I467*H467,2)</f>
        <v>0</v>
      </c>
      <c r="BL467" s="18" t="s">
        <v>174</v>
      </c>
      <c r="BM467" s="205" t="s">
        <v>456</v>
      </c>
    </row>
    <row r="468" spans="1:65" s="13" customFormat="1" ht="11.25">
      <c r="B468" s="207"/>
      <c r="C468" s="208"/>
      <c r="D468" s="209" t="s">
        <v>176</v>
      </c>
      <c r="E468" s="210" t="s">
        <v>1</v>
      </c>
      <c r="F468" s="211" t="s">
        <v>457</v>
      </c>
      <c r="G468" s="208"/>
      <c r="H468" s="212">
        <v>1.6</v>
      </c>
      <c r="I468" s="213"/>
      <c r="J468" s="208"/>
      <c r="K468" s="208"/>
      <c r="L468" s="214"/>
      <c r="M468" s="215"/>
      <c r="N468" s="216"/>
      <c r="O468" s="216"/>
      <c r="P468" s="216"/>
      <c r="Q468" s="216"/>
      <c r="R468" s="216"/>
      <c r="S468" s="216"/>
      <c r="T468" s="217"/>
      <c r="AT468" s="218" t="s">
        <v>176</v>
      </c>
      <c r="AU468" s="218" t="s">
        <v>99</v>
      </c>
      <c r="AV468" s="13" t="s">
        <v>82</v>
      </c>
      <c r="AW468" s="13" t="s">
        <v>30</v>
      </c>
      <c r="AX468" s="13" t="s">
        <v>73</v>
      </c>
      <c r="AY468" s="218" t="s">
        <v>166</v>
      </c>
    </row>
    <row r="469" spans="1:65" s="14" customFormat="1" ht="11.25">
      <c r="B469" s="219"/>
      <c r="C469" s="220"/>
      <c r="D469" s="209" t="s">
        <v>176</v>
      </c>
      <c r="E469" s="221" t="s">
        <v>1</v>
      </c>
      <c r="F469" s="222" t="s">
        <v>178</v>
      </c>
      <c r="G469" s="220"/>
      <c r="H469" s="223">
        <v>1.6</v>
      </c>
      <c r="I469" s="224"/>
      <c r="J469" s="220"/>
      <c r="K469" s="220"/>
      <c r="L469" s="225"/>
      <c r="M469" s="226"/>
      <c r="N469" s="227"/>
      <c r="O469" s="227"/>
      <c r="P469" s="227"/>
      <c r="Q469" s="227"/>
      <c r="R469" s="227"/>
      <c r="S469" s="227"/>
      <c r="T469" s="228"/>
      <c r="AT469" s="229" t="s">
        <v>176</v>
      </c>
      <c r="AU469" s="229" t="s">
        <v>99</v>
      </c>
      <c r="AV469" s="14" t="s">
        <v>99</v>
      </c>
      <c r="AW469" s="14" t="s">
        <v>30</v>
      </c>
      <c r="AX469" s="14" t="s">
        <v>73</v>
      </c>
      <c r="AY469" s="229" t="s">
        <v>166</v>
      </c>
    </row>
    <row r="470" spans="1:65" s="13" customFormat="1" ht="11.25">
      <c r="B470" s="207"/>
      <c r="C470" s="208"/>
      <c r="D470" s="209" t="s">
        <v>176</v>
      </c>
      <c r="E470" s="210" t="s">
        <v>1</v>
      </c>
      <c r="F470" s="211" t="s">
        <v>458</v>
      </c>
      <c r="G470" s="208"/>
      <c r="H470" s="212">
        <v>3.2</v>
      </c>
      <c r="I470" s="213"/>
      <c r="J470" s="208"/>
      <c r="K470" s="208"/>
      <c r="L470" s="214"/>
      <c r="M470" s="215"/>
      <c r="N470" s="216"/>
      <c r="O470" s="216"/>
      <c r="P470" s="216"/>
      <c r="Q470" s="216"/>
      <c r="R470" s="216"/>
      <c r="S470" s="216"/>
      <c r="T470" s="217"/>
      <c r="AT470" s="218" t="s">
        <v>176</v>
      </c>
      <c r="AU470" s="218" t="s">
        <v>99</v>
      </c>
      <c r="AV470" s="13" t="s">
        <v>82</v>
      </c>
      <c r="AW470" s="13" t="s">
        <v>30</v>
      </c>
      <c r="AX470" s="13" t="s">
        <v>73</v>
      </c>
      <c r="AY470" s="218" t="s">
        <v>166</v>
      </c>
    </row>
    <row r="471" spans="1:65" s="14" customFormat="1" ht="11.25">
      <c r="B471" s="219"/>
      <c r="C471" s="220"/>
      <c r="D471" s="209" t="s">
        <v>176</v>
      </c>
      <c r="E471" s="221" t="s">
        <v>1</v>
      </c>
      <c r="F471" s="222" t="s">
        <v>178</v>
      </c>
      <c r="G471" s="220"/>
      <c r="H471" s="223">
        <v>3.2</v>
      </c>
      <c r="I471" s="224"/>
      <c r="J471" s="220"/>
      <c r="K471" s="220"/>
      <c r="L471" s="225"/>
      <c r="M471" s="226"/>
      <c r="N471" s="227"/>
      <c r="O471" s="227"/>
      <c r="P471" s="227"/>
      <c r="Q471" s="227"/>
      <c r="R471" s="227"/>
      <c r="S471" s="227"/>
      <c r="T471" s="228"/>
      <c r="AT471" s="229" t="s">
        <v>176</v>
      </c>
      <c r="AU471" s="229" t="s">
        <v>99</v>
      </c>
      <c r="AV471" s="14" t="s">
        <v>99</v>
      </c>
      <c r="AW471" s="14" t="s">
        <v>30</v>
      </c>
      <c r="AX471" s="14" t="s">
        <v>73</v>
      </c>
      <c r="AY471" s="229" t="s">
        <v>166</v>
      </c>
    </row>
    <row r="472" spans="1:65" s="13" customFormat="1" ht="11.25">
      <c r="B472" s="207"/>
      <c r="C472" s="208"/>
      <c r="D472" s="209" t="s">
        <v>176</v>
      </c>
      <c r="E472" s="210" t="s">
        <v>1</v>
      </c>
      <c r="F472" s="211" t="s">
        <v>459</v>
      </c>
      <c r="G472" s="208"/>
      <c r="H472" s="212">
        <v>4.8</v>
      </c>
      <c r="I472" s="213"/>
      <c r="J472" s="208"/>
      <c r="K472" s="208"/>
      <c r="L472" s="214"/>
      <c r="M472" s="215"/>
      <c r="N472" s="216"/>
      <c r="O472" s="216"/>
      <c r="P472" s="216"/>
      <c r="Q472" s="216"/>
      <c r="R472" s="216"/>
      <c r="S472" s="216"/>
      <c r="T472" s="217"/>
      <c r="AT472" s="218" t="s">
        <v>176</v>
      </c>
      <c r="AU472" s="218" t="s">
        <v>99</v>
      </c>
      <c r="AV472" s="13" t="s">
        <v>82</v>
      </c>
      <c r="AW472" s="13" t="s">
        <v>30</v>
      </c>
      <c r="AX472" s="13" t="s">
        <v>73</v>
      </c>
      <c r="AY472" s="218" t="s">
        <v>166</v>
      </c>
    </row>
    <row r="473" spans="1:65" s="14" customFormat="1" ht="11.25">
      <c r="B473" s="219"/>
      <c r="C473" s="220"/>
      <c r="D473" s="209" t="s">
        <v>176</v>
      </c>
      <c r="E473" s="221" t="s">
        <v>1</v>
      </c>
      <c r="F473" s="222" t="s">
        <v>178</v>
      </c>
      <c r="G473" s="220"/>
      <c r="H473" s="223">
        <v>4.8</v>
      </c>
      <c r="I473" s="224"/>
      <c r="J473" s="220"/>
      <c r="K473" s="220"/>
      <c r="L473" s="225"/>
      <c r="M473" s="226"/>
      <c r="N473" s="227"/>
      <c r="O473" s="227"/>
      <c r="P473" s="227"/>
      <c r="Q473" s="227"/>
      <c r="R473" s="227"/>
      <c r="S473" s="227"/>
      <c r="T473" s="228"/>
      <c r="AT473" s="229" t="s">
        <v>176</v>
      </c>
      <c r="AU473" s="229" t="s">
        <v>99</v>
      </c>
      <c r="AV473" s="14" t="s">
        <v>99</v>
      </c>
      <c r="AW473" s="14" t="s">
        <v>30</v>
      </c>
      <c r="AX473" s="14" t="s">
        <v>73</v>
      </c>
      <c r="AY473" s="229" t="s">
        <v>166</v>
      </c>
    </row>
    <row r="474" spans="1:65" s="13" customFormat="1" ht="11.25">
      <c r="B474" s="207"/>
      <c r="C474" s="208"/>
      <c r="D474" s="209" t="s">
        <v>176</v>
      </c>
      <c r="E474" s="210" t="s">
        <v>1</v>
      </c>
      <c r="F474" s="211" t="s">
        <v>460</v>
      </c>
      <c r="G474" s="208"/>
      <c r="H474" s="212">
        <v>3</v>
      </c>
      <c r="I474" s="213"/>
      <c r="J474" s="208"/>
      <c r="K474" s="208"/>
      <c r="L474" s="214"/>
      <c r="M474" s="215"/>
      <c r="N474" s="216"/>
      <c r="O474" s="216"/>
      <c r="P474" s="216"/>
      <c r="Q474" s="216"/>
      <c r="R474" s="216"/>
      <c r="S474" s="216"/>
      <c r="T474" s="217"/>
      <c r="AT474" s="218" t="s">
        <v>176</v>
      </c>
      <c r="AU474" s="218" t="s">
        <v>99</v>
      </c>
      <c r="AV474" s="13" t="s">
        <v>82</v>
      </c>
      <c r="AW474" s="13" t="s">
        <v>30</v>
      </c>
      <c r="AX474" s="13" t="s">
        <v>73</v>
      </c>
      <c r="AY474" s="218" t="s">
        <v>166</v>
      </c>
    </row>
    <row r="475" spans="1:65" s="14" customFormat="1" ht="11.25">
      <c r="B475" s="219"/>
      <c r="C475" s="220"/>
      <c r="D475" s="209" t="s">
        <v>176</v>
      </c>
      <c r="E475" s="221" t="s">
        <v>1</v>
      </c>
      <c r="F475" s="222" t="s">
        <v>178</v>
      </c>
      <c r="G475" s="220"/>
      <c r="H475" s="223">
        <v>3</v>
      </c>
      <c r="I475" s="224"/>
      <c r="J475" s="220"/>
      <c r="K475" s="220"/>
      <c r="L475" s="225"/>
      <c r="M475" s="226"/>
      <c r="N475" s="227"/>
      <c r="O475" s="227"/>
      <c r="P475" s="227"/>
      <c r="Q475" s="227"/>
      <c r="R475" s="227"/>
      <c r="S475" s="227"/>
      <c r="T475" s="228"/>
      <c r="AT475" s="229" t="s">
        <v>176</v>
      </c>
      <c r="AU475" s="229" t="s">
        <v>99</v>
      </c>
      <c r="AV475" s="14" t="s">
        <v>99</v>
      </c>
      <c r="AW475" s="14" t="s">
        <v>30</v>
      </c>
      <c r="AX475" s="14" t="s">
        <v>73</v>
      </c>
      <c r="AY475" s="229" t="s">
        <v>166</v>
      </c>
    </row>
    <row r="476" spans="1:65" s="13" customFormat="1" ht="11.25">
      <c r="B476" s="207"/>
      <c r="C476" s="208"/>
      <c r="D476" s="209" t="s">
        <v>176</v>
      </c>
      <c r="E476" s="210" t="s">
        <v>1</v>
      </c>
      <c r="F476" s="211" t="s">
        <v>461</v>
      </c>
      <c r="G476" s="208"/>
      <c r="H476" s="212">
        <v>9.1999999999999993</v>
      </c>
      <c r="I476" s="213"/>
      <c r="J476" s="208"/>
      <c r="K476" s="208"/>
      <c r="L476" s="214"/>
      <c r="M476" s="215"/>
      <c r="N476" s="216"/>
      <c r="O476" s="216"/>
      <c r="P476" s="216"/>
      <c r="Q476" s="216"/>
      <c r="R476" s="216"/>
      <c r="S476" s="216"/>
      <c r="T476" s="217"/>
      <c r="AT476" s="218" t="s">
        <v>176</v>
      </c>
      <c r="AU476" s="218" t="s">
        <v>99</v>
      </c>
      <c r="AV476" s="13" t="s">
        <v>82</v>
      </c>
      <c r="AW476" s="13" t="s">
        <v>30</v>
      </c>
      <c r="AX476" s="13" t="s">
        <v>73</v>
      </c>
      <c r="AY476" s="218" t="s">
        <v>166</v>
      </c>
    </row>
    <row r="477" spans="1:65" s="14" customFormat="1" ht="11.25">
      <c r="B477" s="219"/>
      <c r="C477" s="220"/>
      <c r="D477" s="209" t="s">
        <v>176</v>
      </c>
      <c r="E477" s="221" t="s">
        <v>1</v>
      </c>
      <c r="F477" s="222" t="s">
        <v>178</v>
      </c>
      <c r="G477" s="220"/>
      <c r="H477" s="223">
        <v>9.1999999999999993</v>
      </c>
      <c r="I477" s="224"/>
      <c r="J477" s="220"/>
      <c r="K477" s="220"/>
      <c r="L477" s="225"/>
      <c r="M477" s="226"/>
      <c r="N477" s="227"/>
      <c r="O477" s="227"/>
      <c r="P477" s="227"/>
      <c r="Q477" s="227"/>
      <c r="R477" s="227"/>
      <c r="S477" s="227"/>
      <c r="T477" s="228"/>
      <c r="AT477" s="229" t="s">
        <v>176</v>
      </c>
      <c r="AU477" s="229" t="s">
        <v>99</v>
      </c>
      <c r="AV477" s="14" t="s">
        <v>99</v>
      </c>
      <c r="AW477" s="14" t="s">
        <v>30</v>
      </c>
      <c r="AX477" s="14" t="s">
        <v>73</v>
      </c>
      <c r="AY477" s="229" t="s">
        <v>166</v>
      </c>
    </row>
    <row r="478" spans="1:65" s="13" customFormat="1" ht="11.25">
      <c r="B478" s="207"/>
      <c r="C478" s="208"/>
      <c r="D478" s="209" t="s">
        <v>176</v>
      </c>
      <c r="E478" s="210" t="s">
        <v>1</v>
      </c>
      <c r="F478" s="211" t="s">
        <v>462</v>
      </c>
      <c r="G478" s="208"/>
      <c r="H478" s="212">
        <v>1.4</v>
      </c>
      <c r="I478" s="213"/>
      <c r="J478" s="208"/>
      <c r="K478" s="208"/>
      <c r="L478" s="214"/>
      <c r="M478" s="215"/>
      <c r="N478" s="216"/>
      <c r="O478" s="216"/>
      <c r="P478" s="216"/>
      <c r="Q478" s="216"/>
      <c r="R478" s="216"/>
      <c r="S478" s="216"/>
      <c r="T478" s="217"/>
      <c r="AT478" s="218" t="s">
        <v>176</v>
      </c>
      <c r="AU478" s="218" t="s">
        <v>99</v>
      </c>
      <c r="AV478" s="13" t="s">
        <v>82</v>
      </c>
      <c r="AW478" s="13" t="s">
        <v>30</v>
      </c>
      <c r="AX478" s="13" t="s">
        <v>73</v>
      </c>
      <c r="AY478" s="218" t="s">
        <v>166</v>
      </c>
    </row>
    <row r="479" spans="1:65" s="14" customFormat="1" ht="11.25">
      <c r="B479" s="219"/>
      <c r="C479" s="220"/>
      <c r="D479" s="209" t="s">
        <v>176</v>
      </c>
      <c r="E479" s="221" t="s">
        <v>1</v>
      </c>
      <c r="F479" s="222" t="s">
        <v>178</v>
      </c>
      <c r="G479" s="220"/>
      <c r="H479" s="223">
        <v>1.4</v>
      </c>
      <c r="I479" s="224"/>
      <c r="J479" s="220"/>
      <c r="K479" s="220"/>
      <c r="L479" s="225"/>
      <c r="M479" s="226"/>
      <c r="N479" s="227"/>
      <c r="O479" s="227"/>
      <c r="P479" s="227"/>
      <c r="Q479" s="227"/>
      <c r="R479" s="227"/>
      <c r="S479" s="227"/>
      <c r="T479" s="228"/>
      <c r="AT479" s="229" t="s">
        <v>176</v>
      </c>
      <c r="AU479" s="229" t="s">
        <v>99</v>
      </c>
      <c r="AV479" s="14" t="s">
        <v>99</v>
      </c>
      <c r="AW479" s="14" t="s">
        <v>30</v>
      </c>
      <c r="AX479" s="14" t="s">
        <v>73</v>
      </c>
      <c r="AY479" s="229" t="s">
        <v>166</v>
      </c>
    </row>
    <row r="480" spans="1:65" s="15" customFormat="1" ht="11.25">
      <c r="B480" s="230"/>
      <c r="C480" s="231"/>
      <c r="D480" s="209" t="s">
        <v>176</v>
      </c>
      <c r="E480" s="232" t="s">
        <v>1</v>
      </c>
      <c r="F480" s="233" t="s">
        <v>206</v>
      </c>
      <c r="G480" s="231"/>
      <c r="H480" s="234">
        <v>23.2</v>
      </c>
      <c r="I480" s="235"/>
      <c r="J480" s="231"/>
      <c r="K480" s="231"/>
      <c r="L480" s="236"/>
      <c r="M480" s="237"/>
      <c r="N480" s="238"/>
      <c r="O480" s="238"/>
      <c r="P480" s="238"/>
      <c r="Q480" s="238"/>
      <c r="R480" s="238"/>
      <c r="S480" s="238"/>
      <c r="T480" s="239"/>
      <c r="AT480" s="240" t="s">
        <v>176</v>
      </c>
      <c r="AU480" s="240" t="s">
        <v>99</v>
      </c>
      <c r="AV480" s="15" t="s">
        <v>174</v>
      </c>
      <c r="AW480" s="15" t="s">
        <v>30</v>
      </c>
      <c r="AX480" s="15" t="s">
        <v>80</v>
      </c>
      <c r="AY480" s="240" t="s">
        <v>166</v>
      </c>
    </row>
    <row r="481" spans="1:65" s="12" customFormat="1" ht="22.9" customHeight="1">
      <c r="B481" s="177"/>
      <c r="C481" s="178"/>
      <c r="D481" s="179" t="s">
        <v>72</v>
      </c>
      <c r="E481" s="191" t="s">
        <v>463</v>
      </c>
      <c r="F481" s="191" t="s">
        <v>464</v>
      </c>
      <c r="G481" s="178"/>
      <c r="H481" s="178"/>
      <c r="I481" s="181"/>
      <c r="J481" s="192">
        <f>BK481</f>
        <v>0</v>
      </c>
      <c r="K481" s="178"/>
      <c r="L481" s="183"/>
      <c r="M481" s="184"/>
      <c r="N481" s="185"/>
      <c r="O481" s="185"/>
      <c r="P481" s="186">
        <f>SUM(P482:P491)</f>
        <v>0</v>
      </c>
      <c r="Q481" s="185"/>
      <c r="R481" s="186">
        <f>SUM(R482:R491)</f>
        <v>0</v>
      </c>
      <c r="S481" s="185"/>
      <c r="T481" s="187">
        <f>SUM(T482:T491)</f>
        <v>0</v>
      </c>
      <c r="AR481" s="188" t="s">
        <v>80</v>
      </c>
      <c r="AT481" s="189" t="s">
        <v>72</v>
      </c>
      <c r="AU481" s="189" t="s">
        <v>80</v>
      </c>
      <c r="AY481" s="188" t="s">
        <v>166</v>
      </c>
      <c r="BK481" s="190">
        <f>SUM(BK482:BK491)</f>
        <v>0</v>
      </c>
    </row>
    <row r="482" spans="1:65" s="2" customFormat="1" ht="24.2" customHeight="1">
      <c r="A482" s="35"/>
      <c r="B482" s="36"/>
      <c r="C482" s="193" t="s">
        <v>465</v>
      </c>
      <c r="D482" s="193" t="s">
        <v>170</v>
      </c>
      <c r="E482" s="194" t="s">
        <v>466</v>
      </c>
      <c r="F482" s="195" t="s">
        <v>467</v>
      </c>
      <c r="G482" s="196" t="s">
        <v>193</v>
      </c>
      <c r="H482" s="197">
        <v>22.452999999999999</v>
      </c>
      <c r="I482" s="198"/>
      <c r="J482" s="199">
        <f>ROUND(I482*H482,2)</f>
        <v>0</v>
      </c>
      <c r="K482" s="200"/>
      <c r="L482" s="40"/>
      <c r="M482" s="201" t="s">
        <v>1</v>
      </c>
      <c r="N482" s="202" t="s">
        <v>38</v>
      </c>
      <c r="O482" s="72"/>
      <c r="P482" s="203">
        <f>O482*H482</f>
        <v>0</v>
      </c>
      <c r="Q482" s="203">
        <v>0</v>
      </c>
      <c r="R482" s="203">
        <f>Q482*H482</f>
        <v>0</v>
      </c>
      <c r="S482" s="203">
        <v>0</v>
      </c>
      <c r="T482" s="204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05" t="s">
        <v>174</v>
      </c>
      <c r="AT482" s="205" t="s">
        <v>170</v>
      </c>
      <c r="AU482" s="205" t="s">
        <v>82</v>
      </c>
      <c r="AY482" s="18" t="s">
        <v>166</v>
      </c>
      <c r="BE482" s="206">
        <f>IF(N482="základní",J482,0)</f>
        <v>0</v>
      </c>
      <c r="BF482" s="206">
        <f>IF(N482="snížená",J482,0)</f>
        <v>0</v>
      </c>
      <c r="BG482" s="206">
        <f>IF(N482="zákl. přenesená",J482,0)</f>
        <v>0</v>
      </c>
      <c r="BH482" s="206">
        <f>IF(N482="sníž. přenesená",J482,0)</f>
        <v>0</v>
      </c>
      <c r="BI482" s="206">
        <f>IF(N482="nulová",J482,0)</f>
        <v>0</v>
      </c>
      <c r="BJ482" s="18" t="s">
        <v>80</v>
      </c>
      <c r="BK482" s="206">
        <f>ROUND(I482*H482,2)</f>
        <v>0</v>
      </c>
      <c r="BL482" s="18" t="s">
        <v>174</v>
      </c>
      <c r="BM482" s="205" t="s">
        <v>468</v>
      </c>
    </row>
    <row r="483" spans="1:65" s="2" customFormat="1" ht="24.2" customHeight="1">
      <c r="A483" s="35"/>
      <c r="B483" s="36"/>
      <c r="C483" s="193" t="s">
        <v>469</v>
      </c>
      <c r="D483" s="193" t="s">
        <v>170</v>
      </c>
      <c r="E483" s="194" t="s">
        <v>470</v>
      </c>
      <c r="F483" s="195" t="s">
        <v>471</v>
      </c>
      <c r="G483" s="196" t="s">
        <v>193</v>
      </c>
      <c r="H483" s="197">
        <v>336.79500000000002</v>
      </c>
      <c r="I483" s="198"/>
      <c r="J483" s="199">
        <f>ROUND(I483*H483,2)</f>
        <v>0</v>
      </c>
      <c r="K483" s="200"/>
      <c r="L483" s="40"/>
      <c r="M483" s="201" t="s">
        <v>1</v>
      </c>
      <c r="N483" s="202" t="s">
        <v>38</v>
      </c>
      <c r="O483" s="72"/>
      <c r="P483" s="203">
        <f>O483*H483</f>
        <v>0</v>
      </c>
      <c r="Q483" s="203">
        <v>0</v>
      </c>
      <c r="R483" s="203">
        <f>Q483*H483</f>
        <v>0</v>
      </c>
      <c r="S483" s="203">
        <v>0</v>
      </c>
      <c r="T483" s="204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05" t="s">
        <v>174</v>
      </c>
      <c r="AT483" s="205" t="s">
        <v>170</v>
      </c>
      <c r="AU483" s="205" t="s">
        <v>82</v>
      </c>
      <c r="AY483" s="18" t="s">
        <v>166</v>
      </c>
      <c r="BE483" s="206">
        <f>IF(N483="základní",J483,0)</f>
        <v>0</v>
      </c>
      <c r="BF483" s="206">
        <f>IF(N483="snížená",J483,0)</f>
        <v>0</v>
      </c>
      <c r="BG483" s="206">
        <f>IF(N483="zákl. přenesená",J483,0)</f>
        <v>0</v>
      </c>
      <c r="BH483" s="206">
        <f>IF(N483="sníž. přenesená",J483,0)</f>
        <v>0</v>
      </c>
      <c r="BI483" s="206">
        <f>IF(N483="nulová",J483,0)</f>
        <v>0</v>
      </c>
      <c r="BJ483" s="18" t="s">
        <v>80</v>
      </c>
      <c r="BK483" s="206">
        <f>ROUND(I483*H483,2)</f>
        <v>0</v>
      </c>
      <c r="BL483" s="18" t="s">
        <v>174</v>
      </c>
      <c r="BM483" s="205" t="s">
        <v>472</v>
      </c>
    </row>
    <row r="484" spans="1:65" s="13" customFormat="1" ht="11.25">
      <c r="B484" s="207"/>
      <c r="C484" s="208"/>
      <c r="D484" s="209" t="s">
        <v>176</v>
      </c>
      <c r="E484" s="210" t="s">
        <v>1</v>
      </c>
      <c r="F484" s="211" t="s">
        <v>473</v>
      </c>
      <c r="G484" s="208"/>
      <c r="H484" s="212">
        <v>336.79500000000002</v>
      </c>
      <c r="I484" s="213"/>
      <c r="J484" s="208"/>
      <c r="K484" s="208"/>
      <c r="L484" s="214"/>
      <c r="M484" s="215"/>
      <c r="N484" s="216"/>
      <c r="O484" s="216"/>
      <c r="P484" s="216"/>
      <c r="Q484" s="216"/>
      <c r="R484" s="216"/>
      <c r="S484" s="216"/>
      <c r="T484" s="217"/>
      <c r="AT484" s="218" t="s">
        <v>176</v>
      </c>
      <c r="AU484" s="218" t="s">
        <v>82</v>
      </c>
      <c r="AV484" s="13" t="s">
        <v>82</v>
      </c>
      <c r="AW484" s="13" t="s">
        <v>30</v>
      </c>
      <c r="AX484" s="13" t="s">
        <v>73</v>
      </c>
      <c r="AY484" s="218" t="s">
        <v>166</v>
      </c>
    </row>
    <row r="485" spans="1:65" s="14" customFormat="1" ht="11.25">
      <c r="B485" s="219"/>
      <c r="C485" s="220"/>
      <c r="D485" s="209" t="s">
        <v>176</v>
      </c>
      <c r="E485" s="221" t="s">
        <v>1</v>
      </c>
      <c r="F485" s="222" t="s">
        <v>178</v>
      </c>
      <c r="G485" s="220"/>
      <c r="H485" s="223">
        <v>336.79500000000002</v>
      </c>
      <c r="I485" s="224"/>
      <c r="J485" s="220"/>
      <c r="K485" s="220"/>
      <c r="L485" s="225"/>
      <c r="M485" s="226"/>
      <c r="N485" s="227"/>
      <c r="O485" s="227"/>
      <c r="P485" s="227"/>
      <c r="Q485" s="227"/>
      <c r="R485" s="227"/>
      <c r="S485" s="227"/>
      <c r="T485" s="228"/>
      <c r="AT485" s="229" t="s">
        <v>176</v>
      </c>
      <c r="AU485" s="229" t="s">
        <v>82</v>
      </c>
      <c r="AV485" s="14" t="s">
        <v>99</v>
      </c>
      <c r="AW485" s="14" t="s">
        <v>30</v>
      </c>
      <c r="AX485" s="14" t="s">
        <v>80</v>
      </c>
      <c r="AY485" s="229" t="s">
        <v>166</v>
      </c>
    </row>
    <row r="486" spans="1:65" s="2" customFormat="1" ht="24.2" customHeight="1">
      <c r="A486" s="35"/>
      <c r="B486" s="36"/>
      <c r="C486" s="193" t="s">
        <v>260</v>
      </c>
      <c r="D486" s="193" t="s">
        <v>170</v>
      </c>
      <c r="E486" s="194" t="s">
        <v>474</v>
      </c>
      <c r="F486" s="195" t="s">
        <v>475</v>
      </c>
      <c r="G486" s="196" t="s">
        <v>193</v>
      </c>
      <c r="H486" s="197">
        <v>22.452999999999999</v>
      </c>
      <c r="I486" s="198"/>
      <c r="J486" s="199">
        <f>ROUND(I486*H486,2)</f>
        <v>0</v>
      </c>
      <c r="K486" s="200"/>
      <c r="L486" s="40"/>
      <c r="M486" s="201" t="s">
        <v>1</v>
      </c>
      <c r="N486" s="202" t="s">
        <v>38</v>
      </c>
      <c r="O486" s="72"/>
      <c r="P486" s="203">
        <f>O486*H486</f>
        <v>0</v>
      </c>
      <c r="Q486" s="203">
        <v>0</v>
      </c>
      <c r="R486" s="203">
        <f>Q486*H486</f>
        <v>0</v>
      </c>
      <c r="S486" s="203">
        <v>0</v>
      </c>
      <c r="T486" s="204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05" t="s">
        <v>174</v>
      </c>
      <c r="AT486" s="205" t="s">
        <v>170</v>
      </c>
      <c r="AU486" s="205" t="s">
        <v>82</v>
      </c>
      <c r="AY486" s="18" t="s">
        <v>166</v>
      </c>
      <c r="BE486" s="206">
        <f>IF(N486="základní",J486,0)</f>
        <v>0</v>
      </c>
      <c r="BF486" s="206">
        <f>IF(N486="snížená",J486,0)</f>
        <v>0</v>
      </c>
      <c r="BG486" s="206">
        <f>IF(N486="zákl. přenesená",J486,0)</f>
        <v>0</v>
      </c>
      <c r="BH486" s="206">
        <f>IF(N486="sníž. přenesená",J486,0)</f>
        <v>0</v>
      </c>
      <c r="BI486" s="206">
        <f>IF(N486="nulová",J486,0)</f>
        <v>0</v>
      </c>
      <c r="BJ486" s="18" t="s">
        <v>80</v>
      </c>
      <c r="BK486" s="206">
        <f>ROUND(I486*H486,2)</f>
        <v>0</v>
      </c>
      <c r="BL486" s="18" t="s">
        <v>174</v>
      </c>
      <c r="BM486" s="205" t="s">
        <v>476</v>
      </c>
    </row>
    <row r="487" spans="1:65" s="2" customFormat="1" ht="49.15" customHeight="1">
      <c r="A487" s="35"/>
      <c r="B487" s="36"/>
      <c r="C487" s="193" t="s">
        <v>477</v>
      </c>
      <c r="D487" s="193" t="s">
        <v>170</v>
      </c>
      <c r="E487" s="194" t="s">
        <v>478</v>
      </c>
      <c r="F487" s="195" t="s">
        <v>479</v>
      </c>
      <c r="G487" s="196" t="s">
        <v>193</v>
      </c>
      <c r="H487" s="197">
        <v>10</v>
      </c>
      <c r="I487" s="198"/>
      <c r="J487" s="199">
        <f>ROUND(I487*H487,2)</f>
        <v>0</v>
      </c>
      <c r="K487" s="200"/>
      <c r="L487" s="40"/>
      <c r="M487" s="201" t="s">
        <v>1</v>
      </c>
      <c r="N487" s="202" t="s">
        <v>38</v>
      </c>
      <c r="O487" s="72"/>
      <c r="P487" s="203">
        <f>O487*H487</f>
        <v>0</v>
      </c>
      <c r="Q487" s="203">
        <v>0</v>
      </c>
      <c r="R487" s="203">
        <f>Q487*H487</f>
        <v>0</v>
      </c>
      <c r="S487" s="203">
        <v>0</v>
      </c>
      <c r="T487" s="204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05" t="s">
        <v>174</v>
      </c>
      <c r="AT487" s="205" t="s">
        <v>170</v>
      </c>
      <c r="AU487" s="205" t="s">
        <v>82</v>
      </c>
      <c r="AY487" s="18" t="s">
        <v>166</v>
      </c>
      <c r="BE487" s="206">
        <f>IF(N487="základní",J487,0)</f>
        <v>0</v>
      </c>
      <c r="BF487" s="206">
        <f>IF(N487="snížená",J487,0)</f>
        <v>0</v>
      </c>
      <c r="BG487" s="206">
        <f>IF(N487="zákl. přenesená",J487,0)</f>
        <v>0</v>
      </c>
      <c r="BH487" s="206">
        <f>IF(N487="sníž. přenesená",J487,0)</f>
        <v>0</v>
      </c>
      <c r="BI487" s="206">
        <f>IF(N487="nulová",J487,0)</f>
        <v>0</v>
      </c>
      <c r="BJ487" s="18" t="s">
        <v>80</v>
      </c>
      <c r="BK487" s="206">
        <f>ROUND(I487*H487,2)</f>
        <v>0</v>
      </c>
      <c r="BL487" s="18" t="s">
        <v>174</v>
      </c>
      <c r="BM487" s="205" t="s">
        <v>480</v>
      </c>
    </row>
    <row r="488" spans="1:65" s="13" customFormat="1" ht="11.25">
      <c r="B488" s="207"/>
      <c r="C488" s="208"/>
      <c r="D488" s="209" t="s">
        <v>176</v>
      </c>
      <c r="E488" s="210" t="s">
        <v>1</v>
      </c>
      <c r="F488" s="211" t="s">
        <v>223</v>
      </c>
      <c r="G488" s="208"/>
      <c r="H488" s="212">
        <v>10</v>
      </c>
      <c r="I488" s="213"/>
      <c r="J488" s="208"/>
      <c r="K488" s="208"/>
      <c r="L488" s="214"/>
      <c r="M488" s="215"/>
      <c r="N488" s="216"/>
      <c r="O488" s="216"/>
      <c r="P488" s="216"/>
      <c r="Q488" s="216"/>
      <c r="R488" s="216"/>
      <c r="S488" s="216"/>
      <c r="T488" s="217"/>
      <c r="AT488" s="218" t="s">
        <v>176</v>
      </c>
      <c r="AU488" s="218" t="s">
        <v>82</v>
      </c>
      <c r="AV488" s="13" t="s">
        <v>82</v>
      </c>
      <c r="AW488" s="13" t="s">
        <v>30</v>
      </c>
      <c r="AX488" s="13" t="s">
        <v>80</v>
      </c>
      <c r="AY488" s="218" t="s">
        <v>166</v>
      </c>
    </row>
    <row r="489" spans="1:65" s="2" customFormat="1" ht="33" customHeight="1">
      <c r="A489" s="35"/>
      <c r="B489" s="36"/>
      <c r="C489" s="193" t="s">
        <v>481</v>
      </c>
      <c r="D489" s="193" t="s">
        <v>170</v>
      </c>
      <c r="E489" s="194" t="s">
        <v>482</v>
      </c>
      <c r="F489" s="195" t="s">
        <v>483</v>
      </c>
      <c r="G489" s="196" t="s">
        <v>193</v>
      </c>
      <c r="H489" s="197">
        <v>12.452999999999999</v>
      </c>
      <c r="I489" s="198"/>
      <c r="J489" s="199">
        <f>ROUND(I489*H489,2)</f>
        <v>0</v>
      </c>
      <c r="K489" s="200"/>
      <c r="L489" s="40"/>
      <c r="M489" s="201" t="s">
        <v>1</v>
      </c>
      <c r="N489" s="202" t="s">
        <v>38</v>
      </c>
      <c r="O489" s="72"/>
      <c r="P489" s="203">
        <f>O489*H489</f>
        <v>0</v>
      </c>
      <c r="Q489" s="203">
        <v>0</v>
      </c>
      <c r="R489" s="203">
        <f>Q489*H489</f>
        <v>0</v>
      </c>
      <c r="S489" s="203">
        <v>0</v>
      </c>
      <c r="T489" s="204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05" t="s">
        <v>174</v>
      </c>
      <c r="AT489" s="205" t="s">
        <v>170</v>
      </c>
      <c r="AU489" s="205" t="s">
        <v>82</v>
      </c>
      <c r="AY489" s="18" t="s">
        <v>166</v>
      </c>
      <c r="BE489" s="206">
        <f>IF(N489="základní",J489,0)</f>
        <v>0</v>
      </c>
      <c r="BF489" s="206">
        <f>IF(N489="snížená",J489,0)</f>
        <v>0</v>
      </c>
      <c r="BG489" s="206">
        <f>IF(N489="zákl. přenesená",J489,0)</f>
        <v>0</v>
      </c>
      <c r="BH489" s="206">
        <f>IF(N489="sníž. přenesená",J489,0)</f>
        <v>0</v>
      </c>
      <c r="BI489" s="206">
        <f>IF(N489="nulová",J489,0)</f>
        <v>0</v>
      </c>
      <c r="BJ489" s="18" t="s">
        <v>80</v>
      </c>
      <c r="BK489" s="206">
        <f>ROUND(I489*H489,2)</f>
        <v>0</v>
      </c>
      <c r="BL489" s="18" t="s">
        <v>174</v>
      </c>
      <c r="BM489" s="205" t="s">
        <v>484</v>
      </c>
    </row>
    <row r="490" spans="1:65" s="13" customFormat="1" ht="11.25">
      <c r="B490" s="207"/>
      <c r="C490" s="208"/>
      <c r="D490" s="209" t="s">
        <v>176</v>
      </c>
      <c r="E490" s="210" t="s">
        <v>1</v>
      </c>
      <c r="F490" s="211" t="s">
        <v>485</v>
      </c>
      <c r="G490" s="208"/>
      <c r="H490" s="212">
        <v>12.452999999999999</v>
      </c>
      <c r="I490" s="213"/>
      <c r="J490" s="208"/>
      <c r="K490" s="208"/>
      <c r="L490" s="214"/>
      <c r="M490" s="215"/>
      <c r="N490" s="216"/>
      <c r="O490" s="216"/>
      <c r="P490" s="216"/>
      <c r="Q490" s="216"/>
      <c r="R490" s="216"/>
      <c r="S490" s="216"/>
      <c r="T490" s="217"/>
      <c r="AT490" s="218" t="s">
        <v>176</v>
      </c>
      <c r="AU490" s="218" t="s">
        <v>82</v>
      </c>
      <c r="AV490" s="13" t="s">
        <v>82</v>
      </c>
      <c r="AW490" s="13" t="s">
        <v>30</v>
      </c>
      <c r="AX490" s="13" t="s">
        <v>73</v>
      </c>
      <c r="AY490" s="218" t="s">
        <v>166</v>
      </c>
    </row>
    <row r="491" spans="1:65" s="14" customFormat="1" ht="11.25">
      <c r="B491" s="219"/>
      <c r="C491" s="220"/>
      <c r="D491" s="209" t="s">
        <v>176</v>
      </c>
      <c r="E491" s="221" t="s">
        <v>1</v>
      </c>
      <c r="F491" s="222" t="s">
        <v>178</v>
      </c>
      <c r="G491" s="220"/>
      <c r="H491" s="223">
        <v>12.452999999999999</v>
      </c>
      <c r="I491" s="224"/>
      <c r="J491" s="220"/>
      <c r="K491" s="220"/>
      <c r="L491" s="225"/>
      <c r="M491" s="226"/>
      <c r="N491" s="227"/>
      <c r="O491" s="227"/>
      <c r="P491" s="227"/>
      <c r="Q491" s="227"/>
      <c r="R491" s="227"/>
      <c r="S491" s="227"/>
      <c r="T491" s="228"/>
      <c r="AT491" s="229" t="s">
        <v>176</v>
      </c>
      <c r="AU491" s="229" t="s">
        <v>82</v>
      </c>
      <c r="AV491" s="14" t="s">
        <v>99</v>
      </c>
      <c r="AW491" s="14" t="s">
        <v>30</v>
      </c>
      <c r="AX491" s="14" t="s">
        <v>80</v>
      </c>
      <c r="AY491" s="229" t="s">
        <v>166</v>
      </c>
    </row>
    <row r="492" spans="1:65" s="12" customFormat="1" ht="22.9" customHeight="1">
      <c r="B492" s="177"/>
      <c r="C492" s="178"/>
      <c r="D492" s="179" t="s">
        <v>72</v>
      </c>
      <c r="E492" s="191" t="s">
        <v>486</v>
      </c>
      <c r="F492" s="191" t="s">
        <v>487</v>
      </c>
      <c r="G492" s="178"/>
      <c r="H492" s="178"/>
      <c r="I492" s="181"/>
      <c r="J492" s="192">
        <f>BK492</f>
        <v>0</v>
      </c>
      <c r="K492" s="178"/>
      <c r="L492" s="183"/>
      <c r="M492" s="184"/>
      <c r="N492" s="185"/>
      <c r="O492" s="185"/>
      <c r="P492" s="186">
        <f>P493</f>
        <v>0</v>
      </c>
      <c r="Q492" s="185"/>
      <c r="R492" s="186">
        <f>R493</f>
        <v>0</v>
      </c>
      <c r="S492" s="185"/>
      <c r="T492" s="187">
        <f>T493</f>
        <v>0</v>
      </c>
      <c r="AR492" s="188" t="s">
        <v>80</v>
      </c>
      <c r="AT492" s="189" t="s">
        <v>72</v>
      </c>
      <c r="AU492" s="189" t="s">
        <v>80</v>
      </c>
      <c r="AY492" s="188" t="s">
        <v>166</v>
      </c>
      <c r="BK492" s="190">
        <f>BK493</f>
        <v>0</v>
      </c>
    </row>
    <row r="493" spans="1:65" s="2" customFormat="1" ht="16.5" customHeight="1">
      <c r="A493" s="35"/>
      <c r="B493" s="36"/>
      <c r="C493" s="193" t="s">
        <v>488</v>
      </c>
      <c r="D493" s="193" t="s">
        <v>170</v>
      </c>
      <c r="E493" s="194" t="s">
        <v>489</v>
      </c>
      <c r="F493" s="195" t="s">
        <v>490</v>
      </c>
      <c r="G493" s="196" t="s">
        <v>193</v>
      </c>
      <c r="H493" s="197">
        <v>43.898000000000003</v>
      </c>
      <c r="I493" s="198"/>
      <c r="J493" s="199">
        <f>ROUND(I493*H493,2)</f>
        <v>0</v>
      </c>
      <c r="K493" s="200"/>
      <c r="L493" s="40"/>
      <c r="M493" s="201" t="s">
        <v>1</v>
      </c>
      <c r="N493" s="202" t="s">
        <v>38</v>
      </c>
      <c r="O493" s="72"/>
      <c r="P493" s="203">
        <f>O493*H493</f>
        <v>0</v>
      </c>
      <c r="Q493" s="203">
        <v>0</v>
      </c>
      <c r="R493" s="203">
        <f>Q493*H493</f>
        <v>0</v>
      </c>
      <c r="S493" s="203">
        <v>0</v>
      </c>
      <c r="T493" s="204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05" t="s">
        <v>174</v>
      </c>
      <c r="AT493" s="205" t="s">
        <v>170</v>
      </c>
      <c r="AU493" s="205" t="s">
        <v>82</v>
      </c>
      <c r="AY493" s="18" t="s">
        <v>166</v>
      </c>
      <c r="BE493" s="206">
        <f>IF(N493="základní",J493,0)</f>
        <v>0</v>
      </c>
      <c r="BF493" s="206">
        <f>IF(N493="snížená",J493,0)</f>
        <v>0</v>
      </c>
      <c r="BG493" s="206">
        <f>IF(N493="zákl. přenesená",J493,0)</f>
        <v>0</v>
      </c>
      <c r="BH493" s="206">
        <f>IF(N493="sníž. přenesená",J493,0)</f>
        <v>0</v>
      </c>
      <c r="BI493" s="206">
        <f>IF(N493="nulová",J493,0)</f>
        <v>0</v>
      </c>
      <c r="BJ493" s="18" t="s">
        <v>80</v>
      </c>
      <c r="BK493" s="206">
        <f>ROUND(I493*H493,2)</f>
        <v>0</v>
      </c>
      <c r="BL493" s="18" t="s">
        <v>174</v>
      </c>
      <c r="BM493" s="205" t="s">
        <v>491</v>
      </c>
    </row>
    <row r="494" spans="1:65" s="12" customFormat="1" ht="25.9" customHeight="1">
      <c r="B494" s="177"/>
      <c r="C494" s="178"/>
      <c r="D494" s="179" t="s">
        <v>72</v>
      </c>
      <c r="E494" s="180" t="s">
        <v>492</v>
      </c>
      <c r="F494" s="180" t="s">
        <v>493</v>
      </c>
      <c r="G494" s="178"/>
      <c r="H494" s="178"/>
      <c r="I494" s="181"/>
      <c r="J494" s="182">
        <f>BK494</f>
        <v>0</v>
      </c>
      <c r="K494" s="178"/>
      <c r="L494" s="183"/>
      <c r="M494" s="184"/>
      <c r="N494" s="185"/>
      <c r="O494" s="185"/>
      <c r="P494" s="186">
        <f>P495+P535+P542+P545+P556+P562+P579+P664+P699+P760+P770</f>
        <v>0</v>
      </c>
      <c r="Q494" s="185"/>
      <c r="R494" s="186">
        <f>R495+R535+R542+R545+R556+R562+R579+R664+R699+R760+R770</f>
        <v>2.0490400599999998</v>
      </c>
      <c r="S494" s="185"/>
      <c r="T494" s="187">
        <f>T495+T535+T542+T545+T556+T562+T579+T664+T699+T760+T770</f>
        <v>0.69595000000000007</v>
      </c>
      <c r="AR494" s="188" t="s">
        <v>82</v>
      </c>
      <c r="AT494" s="189" t="s">
        <v>72</v>
      </c>
      <c r="AU494" s="189" t="s">
        <v>73</v>
      </c>
      <c r="AY494" s="188" t="s">
        <v>166</v>
      </c>
      <c r="BK494" s="190">
        <f>BK495+BK535+BK542+BK545+BK556+BK562+BK579+BK664+BK699+BK760+BK770</f>
        <v>0</v>
      </c>
    </row>
    <row r="495" spans="1:65" s="12" customFormat="1" ht="22.9" customHeight="1">
      <c r="B495" s="177"/>
      <c r="C495" s="178"/>
      <c r="D495" s="179" t="s">
        <v>72</v>
      </c>
      <c r="E495" s="191" t="s">
        <v>494</v>
      </c>
      <c r="F495" s="191" t="s">
        <v>495</v>
      </c>
      <c r="G495" s="178"/>
      <c r="H495" s="178"/>
      <c r="I495" s="181"/>
      <c r="J495" s="192">
        <f>BK495</f>
        <v>0</v>
      </c>
      <c r="K495" s="178"/>
      <c r="L495" s="183"/>
      <c r="M495" s="184"/>
      <c r="N495" s="185"/>
      <c r="O495" s="185"/>
      <c r="P495" s="186">
        <f>SUM(P496:P534)</f>
        <v>0</v>
      </c>
      <c r="Q495" s="185"/>
      <c r="R495" s="186">
        <f>SUM(R496:R534)</f>
        <v>0.19948159999999998</v>
      </c>
      <c r="S495" s="185"/>
      <c r="T495" s="187">
        <f>SUM(T496:T534)</f>
        <v>0</v>
      </c>
      <c r="AR495" s="188" t="s">
        <v>82</v>
      </c>
      <c r="AT495" s="189" t="s">
        <v>72</v>
      </c>
      <c r="AU495" s="189" t="s">
        <v>80</v>
      </c>
      <c r="AY495" s="188" t="s">
        <v>166</v>
      </c>
      <c r="BK495" s="190">
        <f>SUM(BK496:BK534)</f>
        <v>0</v>
      </c>
    </row>
    <row r="496" spans="1:65" s="2" customFormat="1" ht="24.2" customHeight="1">
      <c r="A496" s="35"/>
      <c r="B496" s="36"/>
      <c r="C496" s="193" t="s">
        <v>496</v>
      </c>
      <c r="D496" s="193" t="s">
        <v>170</v>
      </c>
      <c r="E496" s="194" t="s">
        <v>497</v>
      </c>
      <c r="F496" s="195" t="s">
        <v>498</v>
      </c>
      <c r="G496" s="196" t="s">
        <v>234</v>
      </c>
      <c r="H496" s="197">
        <v>30.76</v>
      </c>
      <c r="I496" s="198"/>
      <c r="J496" s="199">
        <f>ROUND(I496*H496,2)</f>
        <v>0</v>
      </c>
      <c r="K496" s="200"/>
      <c r="L496" s="40"/>
      <c r="M496" s="201" t="s">
        <v>1</v>
      </c>
      <c r="N496" s="202" t="s">
        <v>38</v>
      </c>
      <c r="O496" s="72"/>
      <c r="P496" s="203">
        <f>O496*H496</f>
        <v>0</v>
      </c>
      <c r="Q496" s="203">
        <v>0</v>
      </c>
      <c r="R496" s="203">
        <f>Q496*H496</f>
        <v>0</v>
      </c>
      <c r="S496" s="203">
        <v>0</v>
      </c>
      <c r="T496" s="204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05" t="s">
        <v>179</v>
      </c>
      <c r="AT496" s="205" t="s">
        <v>170</v>
      </c>
      <c r="AU496" s="205" t="s">
        <v>82</v>
      </c>
      <c r="AY496" s="18" t="s">
        <v>166</v>
      </c>
      <c r="BE496" s="206">
        <f>IF(N496="základní",J496,0)</f>
        <v>0</v>
      </c>
      <c r="BF496" s="206">
        <f>IF(N496="snížená",J496,0)</f>
        <v>0</v>
      </c>
      <c r="BG496" s="206">
        <f>IF(N496="zákl. přenesená",J496,0)</f>
        <v>0</v>
      </c>
      <c r="BH496" s="206">
        <f>IF(N496="sníž. přenesená",J496,0)</f>
        <v>0</v>
      </c>
      <c r="BI496" s="206">
        <f>IF(N496="nulová",J496,0)</f>
        <v>0</v>
      </c>
      <c r="BJ496" s="18" t="s">
        <v>80</v>
      </c>
      <c r="BK496" s="206">
        <f>ROUND(I496*H496,2)</f>
        <v>0</v>
      </c>
      <c r="BL496" s="18" t="s">
        <v>179</v>
      </c>
      <c r="BM496" s="205" t="s">
        <v>499</v>
      </c>
    </row>
    <row r="497" spans="1:65" s="13" customFormat="1" ht="11.25">
      <c r="B497" s="207"/>
      <c r="C497" s="208"/>
      <c r="D497" s="209" t="s">
        <v>176</v>
      </c>
      <c r="E497" s="210" t="s">
        <v>1</v>
      </c>
      <c r="F497" s="211" t="s">
        <v>500</v>
      </c>
      <c r="G497" s="208"/>
      <c r="H497" s="212">
        <v>5.6</v>
      </c>
      <c r="I497" s="213"/>
      <c r="J497" s="208"/>
      <c r="K497" s="208"/>
      <c r="L497" s="214"/>
      <c r="M497" s="215"/>
      <c r="N497" s="216"/>
      <c r="O497" s="216"/>
      <c r="P497" s="216"/>
      <c r="Q497" s="216"/>
      <c r="R497" s="216"/>
      <c r="S497" s="216"/>
      <c r="T497" s="217"/>
      <c r="AT497" s="218" t="s">
        <v>176</v>
      </c>
      <c r="AU497" s="218" t="s">
        <v>82</v>
      </c>
      <c r="AV497" s="13" t="s">
        <v>82</v>
      </c>
      <c r="AW497" s="13" t="s">
        <v>30</v>
      </c>
      <c r="AX497" s="13" t="s">
        <v>73</v>
      </c>
      <c r="AY497" s="218" t="s">
        <v>166</v>
      </c>
    </row>
    <row r="498" spans="1:65" s="13" customFormat="1" ht="11.25">
      <c r="B498" s="207"/>
      <c r="C498" s="208"/>
      <c r="D498" s="209" t="s">
        <v>176</v>
      </c>
      <c r="E498" s="210" t="s">
        <v>1</v>
      </c>
      <c r="F498" s="211" t="s">
        <v>501</v>
      </c>
      <c r="G498" s="208"/>
      <c r="H498" s="212">
        <v>1.82</v>
      </c>
      <c r="I498" s="213"/>
      <c r="J498" s="208"/>
      <c r="K498" s="208"/>
      <c r="L498" s="214"/>
      <c r="M498" s="215"/>
      <c r="N498" s="216"/>
      <c r="O498" s="216"/>
      <c r="P498" s="216"/>
      <c r="Q498" s="216"/>
      <c r="R498" s="216"/>
      <c r="S498" s="216"/>
      <c r="T498" s="217"/>
      <c r="AT498" s="218" t="s">
        <v>176</v>
      </c>
      <c r="AU498" s="218" t="s">
        <v>82</v>
      </c>
      <c r="AV498" s="13" t="s">
        <v>82</v>
      </c>
      <c r="AW498" s="13" t="s">
        <v>30</v>
      </c>
      <c r="AX498" s="13" t="s">
        <v>73</v>
      </c>
      <c r="AY498" s="218" t="s">
        <v>166</v>
      </c>
    </row>
    <row r="499" spans="1:65" s="14" customFormat="1" ht="11.25">
      <c r="B499" s="219"/>
      <c r="C499" s="220"/>
      <c r="D499" s="209" t="s">
        <v>176</v>
      </c>
      <c r="E499" s="221" t="s">
        <v>1</v>
      </c>
      <c r="F499" s="222" t="s">
        <v>178</v>
      </c>
      <c r="G499" s="220"/>
      <c r="H499" s="223">
        <v>7.42</v>
      </c>
      <c r="I499" s="224"/>
      <c r="J499" s="220"/>
      <c r="K499" s="220"/>
      <c r="L499" s="225"/>
      <c r="M499" s="226"/>
      <c r="N499" s="227"/>
      <c r="O499" s="227"/>
      <c r="P499" s="227"/>
      <c r="Q499" s="227"/>
      <c r="R499" s="227"/>
      <c r="S499" s="227"/>
      <c r="T499" s="228"/>
      <c r="AT499" s="229" t="s">
        <v>176</v>
      </c>
      <c r="AU499" s="229" t="s">
        <v>82</v>
      </c>
      <c r="AV499" s="14" t="s">
        <v>99</v>
      </c>
      <c r="AW499" s="14" t="s">
        <v>30</v>
      </c>
      <c r="AX499" s="14" t="s">
        <v>73</v>
      </c>
      <c r="AY499" s="229" t="s">
        <v>166</v>
      </c>
    </row>
    <row r="500" spans="1:65" s="16" customFormat="1" ht="11.25">
      <c r="B500" s="252"/>
      <c r="C500" s="253"/>
      <c r="D500" s="209" t="s">
        <v>176</v>
      </c>
      <c r="E500" s="254" t="s">
        <v>1</v>
      </c>
      <c r="F500" s="255" t="s">
        <v>322</v>
      </c>
      <c r="G500" s="253"/>
      <c r="H500" s="254" t="s">
        <v>1</v>
      </c>
      <c r="I500" s="256"/>
      <c r="J500" s="253"/>
      <c r="K500" s="253"/>
      <c r="L500" s="257"/>
      <c r="M500" s="258"/>
      <c r="N500" s="259"/>
      <c r="O500" s="259"/>
      <c r="P500" s="259"/>
      <c r="Q500" s="259"/>
      <c r="R500" s="259"/>
      <c r="S500" s="259"/>
      <c r="T500" s="260"/>
      <c r="AT500" s="261" t="s">
        <v>176</v>
      </c>
      <c r="AU500" s="261" t="s">
        <v>82</v>
      </c>
      <c r="AV500" s="16" t="s">
        <v>80</v>
      </c>
      <c r="AW500" s="16" t="s">
        <v>30</v>
      </c>
      <c r="AX500" s="16" t="s">
        <v>73</v>
      </c>
      <c r="AY500" s="261" t="s">
        <v>166</v>
      </c>
    </row>
    <row r="501" spans="1:65" s="13" customFormat="1" ht="11.25">
      <c r="B501" s="207"/>
      <c r="C501" s="208"/>
      <c r="D501" s="209" t="s">
        <v>176</v>
      </c>
      <c r="E501" s="210" t="s">
        <v>1</v>
      </c>
      <c r="F501" s="211" t="s">
        <v>362</v>
      </c>
      <c r="G501" s="208"/>
      <c r="H501" s="212">
        <v>1.2</v>
      </c>
      <c r="I501" s="213"/>
      <c r="J501" s="208"/>
      <c r="K501" s="208"/>
      <c r="L501" s="214"/>
      <c r="M501" s="215"/>
      <c r="N501" s="216"/>
      <c r="O501" s="216"/>
      <c r="P501" s="216"/>
      <c r="Q501" s="216"/>
      <c r="R501" s="216"/>
      <c r="S501" s="216"/>
      <c r="T501" s="217"/>
      <c r="AT501" s="218" t="s">
        <v>176</v>
      </c>
      <c r="AU501" s="218" t="s">
        <v>82</v>
      </c>
      <c r="AV501" s="13" t="s">
        <v>82</v>
      </c>
      <c r="AW501" s="13" t="s">
        <v>30</v>
      </c>
      <c r="AX501" s="13" t="s">
        <v>73</v>
      </c>
      <c r="AY501" s="218" t="s">
        <v>166</v>
      </c>
    </row>
    <row r="502" spans="1:65" s="13" customFormat="1" ht="11.25">
      <c r="B502" s="207"/>
      <c r="C502" s="208"/>
      <c r="D502" s="209" t="s">
        <v>176</v>
      </c>
      <c r="E502" s="210" t="s">
        <v>1</v>
      </c>
      <c r="F502" s="211" t="s">
        <v>364</v>
      </c>
      <c r="G502" s="208"/>
      <c r="H502" s="212">
        <v>7.1</v>
      </c>
      <c r="I502" s="213"/>
      <c r="J502" s="208"/>
      <c r="K502" s="208"/>
      <c r="L502" s="214"/>
      <c r="M502" s="215"/>
      <c r="N502" s="216"/>
      <c r="O502" s="216"/>
      <c r="P502" s="216"/>
      <c r="Q502" s="216"/>
      <c r="R502" s="216"/>
      <c r="S502" s="216"/>
      <c r="T502" s="217"/>
      <c r="AT502" s="218" t="s">
        <v>176</v>
      </c>
      <c r="AU502" s="218" t="s">
        <v>82</v>
      </c>
      <c r="AV502" s="13" t="s">
        <v>82</v>
      </c>
      <c r="AW502" s="13" t="s">
        <v>30</v>
      </c>
      <c r="AX502" s="13" t="s">
        <v>73</v>
      </c>
      <c r="AY502" s="218" t="s">
        <v>166</v>
      </c>
    </row>
    <row r="503" spans="1:65" s="13" customFormat="1" ht="11.25">
      <c r="B503" s="207"/>
      <c r="C503" s="208"/>
      <c r="D503" s="209" t="s">
        <v>176</v>
      </c>
      <c r="E503" s="210" t="s">
        <v>1</v>
      </c>
      <c r="F503" s="211" t="s">
        <v>365</v>
      </c>
      <c r="G503" s="208"/>
      <c r="H503" s="212">
        <v>1.7</v>
      </c>
      <c r="I503" s="213"/>
      <c r="J503" s="208"/>
      <c r="K503" s="208"/>
      <c r="L503" s="214"/>
      <c r="M503" s="215"/>
      <c r="N503" s="216"/>
      <c r="O503" s="216"/>
      <c r="P503" s="216"/>
      <c r="Q503" s="216"/>
      <c r="R503" s="216"/>
      <c r="S503" s="216"/>
      <c r="T503" s="217"/>
      <c r="AT503" s="218" t="s">
        <v>176</v>
      </c>
      <c r="AU503" s="218" t="s">
        <v>82</v>
      </c>
      <c r="AV503" s="13" t="s">
        <v>82</v>
      </c>
      <c r="AW503" s="13" t="s">
        <v>30</v>
      </c>
      <c r="AX503" s="13" t="s">
        <v>73</v>
      </c>
      <c r="AY503" s="218" t="s">
        <v>166</v>
      </c>
    </row>
    <row r="504" spans="1:65" s="13" customFormat="1" ht="11.25">
      <c r="B504" s="207"/>
      <c r="C504" s="208"/>
      <c r="D504" s="209" t="s">
        <v>176</v>
      </c>
      <c r="E504" s="210" t="s">
        <v>1</v>
      </c>
      <c r="F504" s="211" t="s">
        <v>366</v>
      </c>
      <c r="G504" s="208"/>
      <c r="H504" s="212">
        <v>5.3</v>
      </c>
      <c r="I504" s="213"/>
      <c r="J504" s="208"/>
      <c r="K504" s="208"/>
      <c r="L504" s="214"/>
      <c r="M504" s="215"/>
      <c r="N504" s="216"/>
      <c r="O504" s="216"/>
      <c r="P504" s="216"/>
      <c r="Q504" s="216"/>
      <c r="R504" s="216"/>
      <c r="S504" s="216"/>
      <c r="T504" s="217"/>
      <c r="AT504" s="218" t="s">
        <v>176</v>
      </c>
      <c r="AU504" s="218" t="s">
        <v>82</v>
      </c>
      <c r="AV504" s="13" t="s">
        <v>82</v>
      </c>
      <c r="AW504" s="13" t="s">
        <v>30</v>
      </c>
      <c r="AX504" s="13" t="s">
        <v>73</v>
      </c>
      <c r="AY504" s="218" t="s">
        <v>166</v>
      </c>
    </row>
    <row r="505" spans="1:65" s="13" customFormat="1" ht="11.25">
      <c r="B505" s="207"/>
      <c r="C505" s="208"/>
      <c r="D505" s="209" t="s">
        <v>176</v>
      </c>
      <c r="E505" s="210" t="s">
        <v>1</v>
      </c>
      <c r="F505" s="211" t="s">
        <v>367</v>
      </c>
      <c r="G505" s="208"/>
      <c r="H505" s="212">
        <v>1.4</v>
      </c>
      <c r="I505" s="213"/>
      <c r="J505" s="208"/>
      <c r="K505" s="208"/>
      <c r="L505" s="214"/>
      <c r="M505" s="215"/>
      <c r="N505" s="216"/>
      <c r="O505" s="216"/>
      <c r="P505" s="216"/>
      <c r="Q505" s="216"/>
      <c r="R505" s="216"/>
      <c r="S505" s="216"/>
      <c r="T505" s="217"/>
      <c r="AT505" s="218" t="s">
        <v>176</v>
      </c>
      <c r="AU505" s="218" t="s">
        <v>82</v>
      </c>
      <c r="AV505" s="13" t="s">
        <v>82</v>
      </c>
      <c r="AW505" s="13" t="s">
        <v>30</v>
      </c>
      <c r="AX505" s="13" t="s">
        <v>73</v>
      </c>
      <c r="AY505" s="218" t="s">
        <v>166</v>
      </c>
    </row>
    <row r="506" spans="1:65" s="13" customFormat="1" ht="11.25">
      <c r="B506" s="207"/>
      <c r="C506" s="208"/>
      <c r="D506" s="209" t="s">
        <v>176</v>
      </c>
      <c r="E506" s="210" t="s">
        <v>1</v>
      </c>
      <c r="F506" s="211" t="s">
        <v>368</v>
      </c>
      <c r="G506" s="208"/>
      <c r="H506" s="212">
        <v>2.9</v>
      </c>
      <c r="I506" s="213"/>
      <c r="J506" s="208"/>
      <c r="K506" s="208"/>
      <c r="L506" s="214"/>
      <c r="M506" s="215"/>
      <c r="N506" s="216"/>
      <c r="O506" s="216"/>
      <c r="P506" s="216"/>
      <c r="Q506" s="216"/>
      <c r="R506" s="216"/>
      <c r="S506" s="216"/>
      <c r="T506" s="217"/>
      <c r="AT506" s="218" t="s">
        <v>176</v>
      </c>
      <c r="AU506" s="218" t="s">
        <v>82</v>
      </c>
      <c r="AV506" s="13" t="s">
        <v>82</v>
      </c>
      <c r="AW506" s="13" t="s">
        <v>30</v>
      </c>
      <c r="AX506" s="13" t="s">
        <v>73</v>
      </c>
      <c r="AY506" s="218" t="s">
        <v>166</v>
      </c>
    </row>
    <row r="507" spans="1:65" s="13" customFormat="1" ht="11.25">
      <c r="B507" s="207"/>
      <c r="C507" s="208"/>
      <c r="D507" s="209" t="s">
        <v>176</v>
      </c>
      <c r="E507" s="210" t="s">
        <v>1</v>
      </c>
      <c r="F507" s="211" t="s">
        <v>369</v>
      </c>
      <c r="G507" s="208"/>
      <c r="H507" s="212">
        <v>2.2999999999999998</v>
      </c>
      <c r="I507" s="213"/>
      <c r="J507" s="208"/>
      <c r="K507" s="208"/>
      <c r="L507" s="214"/>
      <c r="M507" s="215"/>
      <c r="N507" s="216"/>
      <c r="O507" s="216"/>
      <c r="P507" s="216"/>
      <c r="Q507" s="216"/>
      <c r="R507" s="216"/>
      <c r="S507" s="216"/>
      <c r="T507" s="217"/>
      <c r="AT507" s="218" t="s">
        <v>176</v>
      </c>
      <c r="AU507" s="218" t="s">
        <v>82</v>
      </c>
      <c r="AV507" s="13" t="s">
        <v>82</v>
      </c>
      <c r="AW507" s="13" t="s">
        <v>30</v>
      </c>
      <c r="AX507" s="13" t="s">
        <v>73</v>
      </c>
      <c r="AY507" s="218" t="s">
        <v>166</v>
      </c>
    </row>
    <row r="508" spans="1:65" s="13" customFormat="1" ht="11.25">
      <c r="B508" s="207"/>
      <c r="C508" s="208"/>
      <c r="D508" s="209" t="s">
        <v>176</v>
      </c>
      <c r="E508" s="210" t="s">
        <v>1</v>
      </c>
      <c r="F508" s="211" t="s">
        <v>502</v>
      </c>
      <c r="G508" s="208"/>
      <c r="H508" s="212">
        <v>0.72</v>
      </c>
      <c r="I508" s="213"/>
      <c r="J508" s="208"/>
      <c r="K508" s="208"/>
      <c r="L508" s="214"/>
      <c r="M508" s="215"/>
      <c r="N508" s="216"/>
      <c r="O508" s="216"/>
      <c r="P508" s="216"/>
      <c r="Q508" s="216"/>
      <c r="R508" s="216"/>
      <c r="S508" s="216"/>
      <c r="T508" s="217"/>
      <c r="AT508" s="218" t="s">
        <v>176</v>
      </c>
      <c r="AU508" s="218" t="s">
        <v>82</v>
      </c>
      <c r="AV508" s="13" t="s">
        <v>82</v>
      </c>
      <c r="AW508" s="13" t="s">
        <v>30</v>
      </c>
      <c r="AX508" s="13" t="s">
        <v>73</v>
      </c>
      <c r="AY508" s="218" t="s">
        <v>166</v>
      </c>
    </row>
    <row r="509" spans="1:65" s="13" customFormat="1" ht="11.25">
      <c r="B509" s="207"/>
      <c r="C509" s="208"/>
      <c r="D509" s="209" t="s">
        <v>176</v>
      </c>
      <c r="E509" s="210" t="s">
        <v>1</v>
      </c>
      <c r="F509" s="211" t="s">
        <v>503</v>
      </c>
      <c r="G509" s="208"/>
      <c r="H509" s="212">
        <v>0.72</v>
      </c>
      <c r="I509" s="213"/>
      <c r="J509" s="208"/>
      <c r="K509" s="208"/>
      <c r="L509" s="214"/>
      <c r="M509" s="215"/>
      <c r="N509" s="216"/>
      <c r="O509" s="216"/>
      <c r="P509" s="216"/>
      <c r="Q509" s="216"/>
      <c r="R509" s="216"/>
      <c r="S509" s="216"/>
      <c r="T509" s="217"/>
      <c r="AT509" s="218" t="s">
        <v>176</v>
      </c>
      <c r="AU509" s="218" t="s">
        <v>82</v>
      </c>
      <c r="AV509" s="13" t="s">
        <v>82</v>
      </c>
      <c r="AW509" s="13" t="s">
        <v>30</v>
      </c>
      <c r="AX509" s="13" t="s">
        <v>73</v>
      </c>
      <c r="AY509" s="218" t="s">
        <v>166</v>
      </c>
    </row>
    <row r="510" spans="1:65" s="14" customFormat="1" ht="11.25">
      <c r="B510" s="219"/>
      <c r="C510" s="220"/>
      <c r="D510" s="209" t="s">
        <v>176</v>
      </c>
      <c r="E510" s="221" t="s">
        <v>1</v>
      </c>
      <c r="F510" s="222" t="s">
        <v>178</v>
      </c>
      <c r="G510" s="220"/>
      <c r="H510" s="223">
        <v>23.339999999999993</v>
      </c>
      <c r="I510" s="224"/>
      <c r="J510" s="220"/>
      <c r="K510" s="220"/>
      <c r="L510" s="225"/>
      <c r="M510" s="226"/>
      <c r="N510" s="227"/>
      <c r="O510" s="227"/>
      <c r="P510" s="227"/>
      <c r="Q510" s="227"/>
      <c r="R510" s="227"/>
      <c r="S510" s="227"/>
      <c r="T510" s="228"/>
      <c r="AT510" s="229" t="s">
        <v>176</v>
      </c>
      <c r="AU510" s="229" t="s">
        <v>82</v>
      </c>
      <c r="AV510" s="14" t="s">
        <v>99</v>
      </c>
      <c r="AW510" s="14" t="s">
        <v>30</v>
      </c>
      <c r="AX510" s="14" t="s">
        <v>73</v>
      </c>
      <c r="AY510" s="229" t="s">
        <v>166</v>
      </c>
    </row>
    <row r="511" spans="1:65" s="15" customFormat="1" ht="11.25">
      <c r="B511" s="230"/>
      <c r="C511" s="231"/>
      <c r="D511" s="209" t="s">
        <v>176</v>
      </c>
      <c r="E511" s="232" t="s">
        <v>1</v>
      </c>
      <c r="F511" s="233" t="s">
        <v>206</v>
      </c>
      <c r="G511" s="231"/>
      <c r="H511" s="234">
        <v>30.759999999999994</v>
      </c>
      <c r="I511" s="235"/>
      <c r="J511" s="231"/>
      <c r="K511" s="231"/>
      <c r="L511" s="236"/>
      <c r="M511" s="237"/>
      <c r="N511" s="238"/>
      <c r="O511" s="238"/>
      <c r="P511" s="238"/>
      <c r="Q511" s="238"/>
      <c r="R511" s="238"/>
      <c r="S511" s="238"/>
      <c r="T511" s="239"/>
      <c r="AT511" s="240" t="s">
        <v>176</v>
      </c>
      <c r="AU511" s="240" t="s">
        <v>82</v>
      </c>
      <c r="AV511" s="15" t="s">
        <v>174</v>
      </c>
      <c r="AW511" s="15" t="s">
        <v>30</v>
      </c>
      <c r="AX511" s="15" t="s">
        <v>80</v>
      </c>
      <c r="AY511" s="240" t="s">
        <v>166</v>
      </c>
    </row>
    <row r="512" spans="1:65" s="2" customFormat="1" ht="16.5" customHeight="1">
      <c r="A512" s="35"/>
      <c r="B512" s="36"/>
      <c r="C512" s="241" t="s">
        <v>504</v>
      </c>
      <c r="D512" s="241" t="s">
        <v>208</v>
      </c>
      <c r="E512" s="242" t="s">
        <v>505</v>
      </c>
      <c r="F512" s="243" t="s">
        <v>506</v>
      </c>
      <c r="G512" s="244" t="s">
        <v>193</v>
      </c>
      <c r="H512" s="245">
        <v>0.01</v>
      </c>
      <c r="I512" s="246"/>
      <c r="J512" s="247">
        <f>ROUND(I512*H512,2)</f>
        <v>0</v>
      </c>
      <c r="K512" s="248"/>
      <c r="L512" s="249"/>
      <c r="M512" s="250" t="s">
        <v>1</v>
      </c>
      <c r="N512" s="251" t="s">
        <v>38</v>
      </c>
      <c r="O512" s="72"/>
      <c r="P512" s="203">
        <f>O512*H512</f>
        <v>0</v>
      </c>
      <c r="Q512" s="203">
        <v>1</v>
      </c>
      <c r="R512" s="203">
        <f>Q512*H512</f>
        <v>0.01</v>
      </c>
      <c r="S512" s="203">
        <v>0</v>
      </c>
      <c r="T512" s="204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205" t="s">
        <v>396</v>
      </c>
      <c r="AT512" s="205" t="s">
        <v>208</v>
      </c>
      <c r="AU512" s="205" t="s">
        <v>82</v>
      </c>
      <c r="AY512" s="18" t="s">
        <v>166</v>
      </c>
      <c r="BE512" s="206">
        <f>IF(N512="základní",J512,0)</f>
        <v>0</v>
      </c>
      <c r="BF512" s="206">
        <f>IF(N512="snížená",J512,0)</f>
        <v>0</v>
      </c>
      <c r="BG512" s="206">
        <f>IF(N512="zákl. přenesená",J512,0)</f>
        <v>0</v>
      </c>
      <c r="BH512" s="206">
        <f>IF(N512="sníž. přenesená",J512,0)</f>
        <v>0</v>
      </c>
      <c r="BI512" s="206">
        <f>IF(N512="nulová",J512,0)</f>
        <v>0</v>
      </c>
      <c r="BJ512" s="18" t="s">
        <v>80</v>
      </c>
      <c r="BK512" s="206">
        <f>ROUND(I512*H512,2)</f>
        <v>0</v>
      </c>
      <c r="BL512" s="18" t="s">
        <v>179</v>
      </c>
      <c r="BM512" s="205" t="s">
        <v>507</v>
      </c>
    </row>
    <row r="513" spans="1:65" s="13" customFormat="1" ht="11.25">
      <c r="B513" s="207"/>
      <c r="C513" s="208"/>
      <c r="D513" s="209" t="s">
        <v>176</v>
      </c>
      <c r="E513" s="210" t="s">
        <v>1</v>
      </c>
      <c r="F513" s="211" t="s">
        <v>508</v>
      </c>
      <c r="G513" s="208"/>
      <c r="H513" s="212">
        <v>0.01</v>
      </c>
      <c r="I513" s="213"/>
      <c r="J513" s="208"/>
      <c r="K513" s="208"/>
      <c r="L513" s="214"/>
      <c r="M513" s="215"/>
      <c r="N513" s="216"/>
      <c r="O513" s="216"/>
      <c r="P513" s="216"/>
      <c r="Q513" s="216"/>
      <c r="R513" s="216"/>
      <c r="S513" s="216"/>
      <c r="T513" s="217"/>
      <c r="AT513" s="218" t="s">
        <v>176</v>
      </c>
      <c r="AU513" s="218" t="s">
        <v>82</v>
      </c>
      <c r="AV513" s="13" t="s">
        <v>82</v>
      </c>
      <c r="AW513" s="13" t="s">
        <v>30</v>
      </c>
      <c r="AX513" s="13" t="s">
        <v>80</v>
      </c>
      <c r="AY513" s="218" t="s">
        <v>166</v>
      </c>
    </row>
    <row r="514" spans="1:65" s="2" customFormat="1" ht="24.2" customHeight="1">
      <c r="A514" s="35"/>
      <c r="B514" s="36"/>
      <c r="C514" s="193" t="s">
        <v>509</v>
      </c>
      <c r="D514" s="193" t="s">
        <v>170</v>
      </c>
      <c r="E514" s="194" t="s">
        <v>510</v>
      </c>
      <c r="F514" s="195" t="s">
        <v>511</v>
      </c>
      <c r="G514" s="196" t="s">
        <v>234</v>
      </c>
      <c r="H514" s="197">
        <v>30.76</v>
      </c>
      <c r="I514" s="198"/>
      <c r="J514" s="199">
        <f>ROUND(I514*H514,2)</f>
        <v>0</v>
      </c>
      <c r="K514" s="200"/>
      <c r="L514" s="40"/>
      <c r="M514" s="201" t="s">
        <v>1</v>
      </c>
      <c r="N514" s="202" t="s">
        <v>38</v>
      </c>
      <c r="O514" s="72"/>
      <c r="P514" s="203">
        <f>O514*H514</f>
        <v>0</v>
      </c>
      <c r="Q514" s="203">
        <v>4.0000000000000002E-4</v>
      </c>
      <c r="R514" s="203">
        <f>Q514*H514</f>
        <v>1.2304000000000001E-2</v>
      </c>
      <c r="S514" s="203">
        <v>0</v>
      </c>
      <c r="T514" s="204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205" t="s">
        <v>179</v>
      </c>
      <c r="AT514" s="205" t="s">
        <v>170</v>
      </c>
      <c r="AU514" s="205" t="s">
        <v>82</v>
      </c>
      <c r="AY514" s="18" t="s">
        <v>166</v>
      </c>
      <c r="BE514" s="206">
        <f>IF(N514="základní",J514,0)</f>
        <v>0</v>
      </c>
      <c r="BF514" s="206">
        <f>IF(N514="snížená",J514,0)</f>
        <v>0</v>
      </c>
      <c r="BG514" s="206">
        <f>IF(N514="zákl. přenesená",J514,0)</f>
        <v>0</v>
      </c>
      <c r="BH514" s="206">
        <f>IF(N514="sníž. přenesená",J514,0)</f>
        <v>0</v>
      </c>
      <c r="BI514" s="206">
        <f>IF(N514="nulová",J514,0)</f>
        <v>0</v>
      </c>
      <c r="BJ514" s="18" t="s">
        <v>80</v>
      </c>
      <c r="BK514" s="206">
        <f>ROUND(I514*H514,2)</f>
        <v>0</v>
      </c>
      <c r="BL514" s="18" t="s">
        <v>179</v>
      </c>
      <c r="BM514" s="205" t="s">
        <v>512</v>
      </c>
    </row>
    <row r="515" spans="1:65" s="13" customFormat="1" ht="11.25">
      <c r="B515" s="207"/>
      <c r="C515" s="208"/>
      <c r="D515" s="209" t="s">
        <v>176</v>
      </c>
      <c r="E515" s="210" t="s">
        <v>1</v>
      </c>
      <c r="F515" s="211" t="s">
        <v>500</v>
      </c>
      <c r="G515" s="208"/>
      <c r="H515" s="212">
        <v>5.6</v>
      </c>
      <c r="I515" s="213"/>
      <c r="J515" s="208"/>
      <c r="K515" s="208"/>
      <c r="L515" s="214"/>
      <c r="M515" s="215"/>
      <c r="N515" s="216"/>
      <c r="O515" s="216"/>
      <c r="P515" s="216"/>
      <c r="Q515" s="216"/>
      <c r="R515" s="216"/>
      <c r="S515" s="216"/>
      <c r="T515" s="217"/>
      <c r="AT515" s="218" t="s">
        <v>176</v>
      </c>
      <c r="AU515" s="218" t="s">
        <v>82</v>
      </c>
      <c r="AV515" s="13" t="s">
        <v>82</v>
      </c>
      <c r="AW515" s="13" t="s">
        <v>30</v>
      </c>
      <c r="AX515" s="13" t="s">
        <v>73</v>
      </c>
      <c r="AY515" s="218" t="s">
        <v>166</v>
      </c>
    </row>
    <row r="516" spans="1:65" s="13" customFormat="1" ht="11.25">
      <c r="B516" s="207"/>
      <c r="C516" s="208"/>
      <c r="D516" s="209" t="s">
        <v>176</v>
      </c>
      <c r="E516" s="210" t="s">
        <v>1</v>
      </c>
      <c r="F516" s="211" t="s">
        <v>501</v>
      </c>
      <c r="G516" s="208"/>
      <c r="H516" s="212">
        <v>1.82</v>
      </c>
      <c r="I516" s="213"/>
      <c r="J516" s="208"/>
      <c r="K516" s="208"/>
      <c r="L516" s="214"/>
      <c r="M516" s="215"/>
      <c r="N516" s="216"/>
      <c r="O516" s="216"/>
      <c r="P516" s="216"/>
      <c r="Q516" s="216"/>
      <c r="R516" s="216"/>
      <c r="S516" s="216"/>
      <c r="T516" s="217"/>
      <c r="AT516" s="218" t="s">
        <v>176</v>
      </c>
      <c r="AU516" s="218" t="s">
        <v>82</v>
      </c>
      <c r="AV516" s="13" t="s">
        <v>82</v>
      </c>
      <c r="AW516" s="13" t="s">
        <v>30</v>
      </c>
      <c r="AX516" s="13" t="s">
        <v>73</v>
      </c>
      <c r="AY516" s="218" t="s">
        <v>166</v>
      </c>
    </row>
    <row r="517" spans="1:65" s="14" customFormat="1" ht="11.25">
      <c r="B517" s="219"/>
      <c r="C517" s="220"/>
      <c r="D517" s="209" t="s">
        <v>176</v>
      </c>
      <c r="E517" s="221" t="s">
        <v>1</v>
      </c>
      <c r="F517" s="222" t="s">
        <v>178</v>
      </c>
      <c r="G517" s="220"/>
      <c r="H517" s="223">
        <v>7.42</v>
      </c>
      <c r="I517" s="224"/>
      <c r="J517" s="220"/>
      <c r="K517" s="220"/>
      <c r="L517" s="225"/>
      <c r="M517" s="226"/>
      <c r="N517" s="227"/>
      <c r="O517" s="227"/>
      <c r="P517" s="227"/>
      <c r="Q517" s="227"/>
      <c r="R517" s="227"/>
      <c r="S517" s="227"/>
      <c r="T517" s="228"/>
      <c r="AT517" s="229" t="s">
        <v>176</v>
      </c>
      <c r="AU517" s="229" t="s">
        <v>82</v>
      </c>
      <c r="AV517" s="14" t="s">
        <v>99</v>
      </c>
      <c r="AW517" s="14" t="s">
        <v>30</v>
      </c>
      <c r="AX517" s="14" t="s">
        <v>73</v>
      </c>
      <c r="AY517" s="229" t="s">
        <v>166</v>
      </c>
    </row>
    <row r="518" spans="1:65" s="16" customFormat="1" ht="11.25">
      <c r="B518" s="252"/>
      <c r="C518" s="253"/>
      <c r="D518" s="209" t="s">
        <v>176</v>
      </c>
      <c r="E518" s="254" t="s">
        <v>1</v>
      </c>
      <c r="F518" s="255" t="s">
        <v>322</v>
      </c>
      <c r="G518" s="253"/>
      <c r="H518" s="254" t="s">
        <v>1</v>
      </c>
      <c r="I518" s="256"/>
      <c r="J518" s="253"/>
      <c r="K518" s="253"/>
      <c r="L518" s="257"/>
      <c r="M518" s="258"/>
      <c r="N518" s="259"/>
      <c r="O518" s="259"/>
      <c r="P518" s="259"/>
      <c r="Q518" s="259"/>
      <c r="R518" s="259"/>
      <c r="S518" s="259"/>
      <c r="T518" s="260"/>
      <c r="AT518" s="261" t="s">
        <v>176</v>
      </c>
      <c r="AU518" s="261" t="s">
        <v>82</v>
      </c>
      <c r="AV518" s="16" t="s">
        <v>80</v>
      </c>
      <c r="AW518" s="16" t="s">
        <v>30</v>
      </c>
      <c r="AX518" s="16" t="s">
        <v>73</v>
      </c>
      <c r="AY518" s="261" t="s">
        <v>166</v>
      </c>
    </row>
    <row r="519" spans="1:65" s="13" customFormat="1" ht="11.25">
      <c r="B519" s="207"/>
      <c r="C519" s="208"/>
      <c r="D519" s="209" t="s">
        <v>176</v>
      </c>
      <c r="E519" s="210" t="s">
        <v>1</v>
      </c>
      <c r="F519" s="211" t="s">
        <v>362</v>
      </c>
      <c r="G519" s="208"/>
      <c r="H519" s="212">
        <v>1.2</v>
      </c>
      <c r="I519" s="213"/>
      <c r="J519" s="208"/>
      <c r="K519" s="208"/>
      <c r="L519" s="214"/>
      <c r="M519" s="215"/>
      <c r="N519" s="216"/>
      <c r="O519" s="216"/>
      <c r="P519" s="216"/>
      <c r="Q519" s="216"/>
      <c r="R519" s="216"/>
      <c r="S519" s="216"/>
      <c r="T519" s="217"/>
      <c r="AT519" s="218" t="s">
        <v>176</v>
      </c>
      <c r="AU519" s="218" t="s">
        <v>82</v>
      </c>
      <c r="AV519" s="13" t="s">
        <v>82</v>
      </c>
      <c r="AW519" s="13" t="s">
        <v>30</v>
      </c>
      <c r="AX519" s="13" t="s">
        <v>73</v>
      </c>
      <c r="AY519" s="218" t="s">
        <v>166</v>
      </c>
    </row>
    <row r="520" spans="1:65" s="13" customFormat="1" ht="11.25">
      <c r="B520" s="207"/>
      <c r="C520" s="208"/>
      <c r="D520" s="209" t="s">
        <v>176</v>
      </c>
      <c r="E520" s="210" t="s">
        <v>1</v>
      </c>
      <c r="F520" s="211" t="s">
        <v>364</v>
      </c>
      <c r="G520" s="208"/>
      <c r="H520" s="212">
        <v>7.1</v>
      </c>
      <c r="I520" s="213"/>
      <c r="J520" s="208"/>
      <c r="K520" s="208"/>
      <c r="L520" s="214"/>
      <c r="M520" s="215"/>
      <c r="N520" s="216"/>
      <c r="O520" s="216"/>
      <c r="P520" s="216"/>
      <c r="Q520" s="216"/>
      <c r="R520" s="216"/>
      <c r="S520" s="216"/>
      <c r="T520" s="217"/>
      <c r="AT520" s="218" t="s">
        <v>176</v>
      </c>
      <c r="AU520" s="218" t="s">
        <v>82</v>
      </c>
      <c r="AV520" s="13" t="s">
        <v>82</v>
      </c>
      <c r="AW520" s="13" t="s">
        <v>30</v>
      </c>
      <c r="AX520" s="13" t="s">
        <v>73</v>
      </c>
      <c r="AY520" s="218" t="s">
        <v>166</v>
      </c>
    </row>
    <row r="521" spans="1:65" s="13" customFormat="1" ht="11.25">
      <c r="B521" s="207"/>
      <c r="C521" s="208"/>
      <c r="D521" s="209" t="s">
        <v>176</v>
      </c>
      <c r="E521" s="210" t="s">
        <v>1</v>
      </c>
      <c r="F521" s="211" t="s">
        <v>365</v>
      </c>
      <c r="G521" s="208"/>
      <c r="H521" s="212">
        <v>1.7</v>
      </c>
      <c r="I521" s="213"/>
      <c r="J521" s="208"/>
      <c r="K521" s="208"/>
      <c r="L521" s="214"/>
      <c r="M521" s="215"/>
      <c r="N521" s="216"/>
      <c r="O521" s="216"/>
      <c r="P521" s="216"/>
      <c r="Q521" s="216"/>
      <c r="R521" s="216"/>
      <c r="S521" s="216"/>
      <c r="T521" s="217"/>
      <c r="AT521" s="218" t="s">
        <v>176</v>
      </c>
      <c r="AU521" s="218" t="s">
        <v>82</v>
      </c>
      <c r="AV521" s="13" t="s">
        <v>82</v>
      </c>
      <c r="AW521" s="13" t="s">
        <v>30</v>
      </c>
      <c r="AX521" s="13" t="s">
        <v>73</v>
      </c>
      <c r="AY521" s="218" t="s">
        <v>166</v>
      </c>
    </row>
    <row r="522" spans="1:65" s="13" customFormat="1" ht="11.25">
      <c r="B522" s="207"/>
      <c r="C522" s="208"/>
      <c r="D522" s="209" t="s">
        <v>176</v>
      </c>
      <c r="E522" s="210" t="s">
        <v>1</v>
      </c>
      <c r="F522" s="211" t="s">
        <v>366</v>
      </c>
      <c r="G522" s="208"/>
      <c r="H522" s="212">
        <v>5.3</v>
      </c>
      <c r="I522" s="213"/>
      <c r="J522" s="208"/>
      <c r="K522" s="208"/>
      <c r="L522" s="214"/>
      <c r="M522" s="215"/>
      <c r="N522" s="216"/>
      <c r="O522" s="216"/>
      <c r="P522" s="216"/>
      <c r="Q522" s="216"/>
      <c r="R522" s="216"/>
      <c r="S522" s="216"/>
      <c r="T522" s="217"/>
      <c r="AT522" s="218" t="s">
        <v>176</v>
      </c>
      <c r="AU522" s="218" t="s">
        <v>82</v>
      </c>
      <c r="AV522" s="13" t="s">
        <v>82</v>
      </c>
      <c r="AW522" s="13" t="s">
        <v>30</v>
      </c>
      <c r="AX522" s="13" t="s">
        <v>73</v>
      </c>
      <c r="AY522" s="218" t="s">
        <v>166</v>
      </c>
    </row>
    <row r="523" spans="1:65" s="13" customFormat="1" ht="11.25">
      <c r="B523" s="207"/>
      <c r="C523" s="208"/>
      <c r="D523" s="209" t="s">
        <v>176</v>
      </c>
      <c r="E523" s="210" t="s">
        <v>1</v>
      </c>
      <c r="F523" s="211" t="s">
        <v>367</v>
      </c>
      <c r="G523" s="208"/>
      <c r="H523" s="212">
        <v>1.4</v>
      </c>
      <c r="I523" s="213"/>
      <c r="J523" s="208"/>
      <c r="K523" s="208"/>
      <c r="L523" s="214"/>
      <c r="M523" s="215"/>
      <c r="N523" s="216"/>
      <c r="O523" s="216"/>
      <c r="P523" s="216"/>
      <c r="Q523" s="216"/>
      <c r="R523" s="216"/>
      <c r="S523" s="216"/>
      <c r="T523" s="217"/>
      <c r="AT523" s="218" t="s">
        <v>176</v>
      </c>
      <c r="AU523" s="218" t="s">
        <v>82</v>
      </c>
      <c r="AV523" s="13" t="s">
        <v>82</v>
      </c>
      <c r="AW523" s="13" t="s">
        <v>30</v>
      </c>
      <c r="AX523" s="13" t="s">
        <v>73</v>
      </c>
      <c r="AY523" s="218" t="s">
        <v>166</v>
      </c>
    </row>
    <row r="524" spans="1:65" s="13" customFormat="1" ht="11.25">
      <c r="B524" s="207"/>
      <c r="C524" s="208"/>
      <c r="D524" s="209" t="s">
        <v>176</v>
      </c>
      <c r="E524" s="210" t="s">
        <v>1</v>
      </c>
      <c r="F524" s="211" t="s">
        <v>368</v>
      </c>
      <c r="G524" s="208"/>
      <c r="H524" s="212">
        <v>2.9</v>
      </c>
      <c r="I524" s="213"/>
      <c r="J524" s="208"/>
      <c r="K524" s="208"/>
      <c r="L524" s="214"/>
      <c r="M524" s="215"/>
      <c r="N524" s="216"/>
      <c r="O524" s="216"/>
      <c r="P524" s="216"/>
      <c r="Q524" s="216"/>
      <c r="R524" s="216"/>
      <c r="S524" s="216"/>
      <c r="T524" s="217"/>
      <c r="AT524" s="218" t="s">
        <v>176</v>
      </c>
      <c r="AU524" s="218" t="s">
        <v>82</v>
      </c>
      <c r="AV524" s="13" t="s">
        <v>82</v>
      </c>
      <c r="AW524" s="13" t="s">
        <v>30</v>
      </c>
      <c r="AX524" s="13" t="s">
        <v>73</v>
      </c>
      <c r="AY524" s="218" t="s">
        <v>166</v>
      </c>
    </row>
    <row r="525" spans="1:65" s="13" customFormat="1" ht="11.25">
      <c r="B525" s="207"/>
      <c r="C525" s="208"/>
      <c r="D525" s="209" t="s">
        <v>176</v>
      </c>
      <c r="E525" s="210" t="s">
        <v>1</v>
      </c>
      <c r="F525" s="211" t="s">
        <v>369</v>
      </c>
      <c r="G525" s="208"/>
      <c r="H525" s="212">
        <v>2.2999999999999998</v>
      </c>
      <c r="I525" s="213"/>
      <c r="J525" s="208"/>
      <c r="K525" s="208"/>
      <c r="L525" s="214"/>
      <c r="M525" s="215"/>
      <c r="N525" s="216"/>
      <c r="O525" s="216"/>
      <c r="P525" s="216"/>
      <c r="Q525" s="216"/>
      <c r="R525" s="216"/>
      <c r="S525" s="216"/>
      <c r="T525" s="217"/>
      <c r="AT525" s="218" t="s">
        <v>176</v>
      </c>
      <c r="AU525" s="218" t="s">
        <v>82</v>
      </c>
      <c r="AV525" s="13" t="s">
        <v>82</v>
      </c>
      <c r="AW525" s="13" t="s">
        <v>30</v>
      </c>
      <c r="AX525" s="13" t="s">
        <v>73</v>
      </c>
      <c r="AY525" s="218" t="s">
        <v>166</v>
      </c>
    </row>
    <row r="526" spans="1:65" s="13" customFormat="1" ht="11.25">
      <c r="B526" s="207"/>
      <c r="C526" s="208"/>
      <c r="D526" s="209" t="s">
        <v>176</v>
      </c>
      <c r="E526" s="210" t="s">
        <v>1</v>
      </c>
      <c r="F526" s="211" t="s">
        <v>502</v>
      </c>
      <c r="G526" s="208"/>
      <c r="H526" s="212">
        <v>0.72</v>
      </c>
      <c r="I526" s="213"/>
      <c r="J526" s="208"/>
      <c r="K526" s="208"/>
      <c r="L526" s="214"/>
      <c r="M526" s="215"/>
      <c r="N526" s="216"/>
      <c r="O526" s="216"/>
      <c r="P526" s="216"/>
      <c r="Q526" s="216"/>
      <c r="R526" s="216"/>
      <c r="S526" s="216"/>
      <c r="T526" s="217"/>
      <c r="AT526" s="218" t="s">
        <v>176</v>
      </c>
      <c r="AU526" s="218" t="s">
        <v>82</v>
      </c>
      <c r="AV526" s="13" t="s">
        <v>82</v>
      </c>
      <c r="AW526" s="13" t="s">
        <v>30</v>
      </c>
      <c r="AX526" s="13" t="s">
        <v>73</v>
      </c>
      <c r="AY526" s="218" t="s">
        <v>166</v>
      </c>
    </row>
    <row r="527" spans="1:65" s="13" customFormat="1" ht="11.25">
      <c r="B527" s="207"/>
      <c r="C527" s="208"/>
      <c r="D527" s="209" t="s">
        <v>176</v>
      </c>
      <c r="E527" s="210" t="s">
        <v>1</v>
      </c>
      <c r="F527" s="211" t="s">
        <v>503</v>
      </c>
      <c r="G527" s="208"/>
      <c r="H527" s="212">
        <v>0.72</v>
      </c>
      <c r="I527" s="213"/>
      <c r="J527" s="208"/>
      <c r="K527" s="208"/>
      <c r="L527" s="214"/>
      <c r="M527" s="215"/>
      <c r="N527" s="216"/>
      <c r="O527" s="216"/>
      <c r="P527" s="216"/>
      <c r="Q527" s="216"/>
      <c r="R527" s="216"/>
      <c r="S527" s="216"/>
      <c r="T527" s="217"/>
      <c r="AT527" s="218" t="s">
        <v>176</v>
      </c>
      <c r="AU527" s="218" t="s">
        <v>82</v>
      </c>
      <c r="AV527" s="13" t="s">
        <v>82</v>
      </c>
      <c r="AW527" s="13" t="s">
        <v>30</v>
      </c>
      <c r="AX527" s="13" t="s">
        <v>73</v>
      </c>
      <c r="AY527" s="218" t="s">
        <v>166</v>
      </c>
    </row>
    <row r="528" spans="1:65" s="14" customFormat="1" ht="11.25">
      <c r="B528" s="219"/>
      <c r="C528" s="220"/>
      <c r="D528" s="209" t="s">
        <v>176</v>
      </c>
      <c r="E528" s="221" t="s">
        <v>1</v>
      </c>
      <c r="F528" s="222" t="s">
        <v>178</v>
      </c>
      <c r="G528" s="220"/>
      <c r="H528" s="223">
        <v>23.339999999999993</v>
      </c>
      <c r="I528" s="224"/>
      <c r="J528" s="220"/>
      <c r="K528" s="220"/>
      <c r="L528" s="225"/>
      <c r="M528" s="226"/>
      <c r="N528" s="227"/>
      <c r="O528" s="227"/>
      <c r="P528" s="227"/>
      <c r="Q528" s="227"/>
      <c r="R528" s="227"/>
      <c r="S528" s="227"/>
      <c r="T528" s="228"/>
      <c r="AT528" s="229" t="s">
        <v>176</v>
      </c>
      <c r="AU528" s="229" t="s">
        <v>82</v>
      </c>
      <c r="AV528" s="14" t="s">
        <v>99</v>
      </c>
      <c r="AW528" s="14" t="s">
        <v>30</v>
      </c>
      <c r="AX528" s="14" t="s">
        <v>73</v>
      </c>
      <c r="AY528" s="229" t="s">
        <v>166</v>
      </c>
    </row>
    <row r="529" spans="1:65" s="15" customFormat="1" ht="11.25">
      <c r="B529" s="230"/>
      <c r="C529" s="231"/>
      <c r="D529" s="209" t="s">
        <v>176</v>
      </c>
      <c r="E529" s="232" t="s">
        <v>1</v>
      </c>
      <c r="F529" s="233" t="s">
        <v>206</v>
      </c>
      <c r="G529" s="231"/>
      <c r="H529" s="234">
        <v>30.759999999999994</v>
      </c>
      <c r="I529" s="235"/>
      <c r="J529" s="231"/>
      <c r="K529" s="231"/>
      <c r="L529" s="236"/>
      <c r="M529" s="237"/>
      <c r="N529" s="238"/>
      <c r="O529" s="238"/>
      <c r="P529" s="238"/>
      <c r="Q529" s="238"/>
      <c r="R529" s="238"/>
      <c r="S529" s="238"/>
      <c r="T529" s="239"/>
      <c r="AT529" s="240" t="s">
        <v>176</v>
      </c>
      <c r="AU529" s="240" t="s">
        <v>82</v>
      </c>
      <c r="AV529" s="15" t="s">
        <v>174</v>
      </c>
      <c r="AW529" s="15" t="s">
        <v>30</v>
      </c>
      <c r="AX529" s="15" t="s">
        <v>80</v>
      </c>
      <c r="AY529" s="240" t="s">
        <v>166</v>
      </c>
    </row>
    <row r="530" spans="1:65" s="2" customFormat="1" ht="37.9" customHeight="1">
      <c r="A530" s="35"/>
      <c r="B530" s="36"/>
      <c r="C530" s="241" t="s">
        <v>513</v>
      </c>
      <c r="D530" s="241" t="s">
        <v>208</v>
      </c>
      <c r="E530" s="242" t="s">
        <v>514</v>
      </c>
      <c r="F530" s="243" t="s">
        <v>515</v>
      </c>
      <c r="G530" s="244" t="s">
        <v>234</v>
      </c>
      <c r="H530" s="245">
        <v>36.911999999999999</v>
      </c>
      <c r="I530" s="246"/>
      <c r="J530" s="247">
        <f>ROUND(I530*H530,2)</f>
        <v>0</v>
      </c>
      <c r="K530" s="248"/>
      <c r="L530" s="249"/>
      <c r="M530" s="250" t="s">
        <v>1</v>
      </c>
      <c r="N530" s="251" t="s">
        <v>38</v>
      </c>
      <c r="O530" s="72"/>
      <c r="P530" s="203">
        <f>O530*H530</f>
        <v>0</v>
      </c>
      <c r="Q530" s="203">
        <v>4.7999999999999996E-3</v>
      </c>
      <c r="R530" s="203">
        <f>Q530*H530</f>
        <v>0.17717759999999999</v>
      </c>
      <c r="S530" s="203">
        <v>0</v>
      </c>
      <c r="T530" s="204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205" t="s">
        <v>396</v>
      </c>
      <c r="AT530" s="205" t="s">
        <v>208</v>
      </c>
      <c r="AU530" s="205" t="s">
        <v>82</v>
      </c>
      <c r="AY530" s="18" t="s">
        <v>166</v>
      </c>
      <c r="BE530" s="206">
        <f>IF(N530="základní",J530,0)</f>
        <v>0</v>
      </c>
      <c r="BF530" s="206">
        <f>IF(N530="snížená",J530,0)</f>
        <v>0</v>
      </c>
      <c r="BG530" s="206">
        <f>IF(N530="zákl. přenesená",J530,0)</f>
        <v>0</v>
      </c>
      <c r="BH530" s="206">
        <f>IF(N530="sníž. přenesená",J530,0)</f>
        <v>0</v>
      </c>
      <c r="BI530" s="206">
        <f>IF(N530="nulová",J530,0)</f>
        <v>0</v>
      </c>
      <c r="BJ530" s="18" t="s">
        <v>80</v>
      </c>
      <c r="BK530" s="206">
        <f>ROUND(I530*H530,2)</f>
        <v>0</v>
      </c>
      <c r="BL530" s="18" t="s">
        <v>179</v>
      </c>
      <c r="BM530" s="205" t="s">
        <v>516</v>
      </c>
    </row>
    <row r="531" spans="1:65" s="13" customFormat="1" ht="11.25">
      <c r="B531" s="207"/>
      <c r="C531" s="208"/>
      <c r="D531" s="209" t="s">
        <v>176</v>
      </c>
      <c r="E531" s="210" t="s">
        <v>1</v>
      </c>
      <c r="F531" s="211" t="s">
        <v>517</v>
      </c>
      <c r="G531" s="208"/>
      <c r="H531" s="212">
        <v>30.76</v>
      </c>
      <c r="I531" s="213"/>
      <c r="J531" s="208"/>
      <c r="K531" s="208"/>
      <c r="L531" s="214"/>
      <c r="M531" s="215"/>
      <c r="N531" s="216"/>
      <c r="O531" s="216"/>
      <c r="P531" s="216"/>
      <c r="Q531" s="216"/>
      <c r="R531" s="216"/>
      <c r="S531" s="216"/>
      <c r="T531" s="217"/>
      <c r="AT531" s="218" t="s">
        <v>176</v>
      </c>
      <c r="AU531" s="218" t="s">
        <v>82</v>
      </c>
      <c r="AV531" s="13" t="s">
        <v>82</v>
      </c>
      <c r="AW531" s="13" t="s">
        <v>30</v>
      </c>
      <c r="AX531" s="13" t="s">
        <v>73</v>
      </c>
      <c r="AY531" s="218" t="s">
        <v>166</v>
      </c>
    </row>
    <row r="532" spans="1:65" s="13" customFormat="1" ht="11.25">
      <c r="B532" s="207"/>
      <c r="C532" s="208"/>
      <c r="D532" s="209" t="s">
        <v>176</v>
      </c>
      <c r="E532" s="210" t="s">
        <v>1</v>
      </c>
      <c r="F532" s="211" t="s">
        <v>518</v>
      </c>
      <c r="G532" s="208"/>
      <c r="H532" s="212">
        <v>36.911999999999999</v>
      </c>
      <c r="I532" s="213"/>
      <c r="J532" s="208"/>
      <c r="K532" s="208"/>
      <c r="L532" s="214"/>
      <c r="M532" s="215"/>
      <c r="N532" s="216"/>
      <c r="O532" s="216"/>
      <c r="P532" s="216"/>
      <c r="Q532" s="216"/>
      <c r="R532" s="216"/>
      <c r="S532" s="216"/>
      <c r="T532" s="217"/>
      <c r="AT532" s="218" t="s">
        <v>176</v>
      </c>
      <c r="AU532" s="218" t="s">
        <v>82</v>
      </c>
      <c r="AV532" s="13" t="s">
        <v>82</v>
      </c>
      <c r="AW532" s="13" t="s">
        <v>30</v>
      </c>
      <c r="AX532" s="13" t="s">
        <v>80</v>
      </c>
      <c r="AY532" s="218" t="s">
        <v>166</v>
      </c>
    </row>
    <row r="533" spans="1:65" s="2" customFormat="1" ht="24.2" customHeight="1">
      <c r="A533" s="35"/>
      <c r="B533" s="36"/>
      <c r="C533" s="193" t="s">
        <v>519</v>
      </c>
      <c r="D533" s="193" t="s">
        <v>170</v>
      </c>
      <c r="E533" s="194" t="s">
        <v>520</v>
      </c>
      <c r="F533" s="195" t="s">
        <v>521</v>
      </c>
      <c r="G533" s="196" t="s">
        <v>193</v>
      </c>
      <c r="H533" s="197">
        <v>0.19900000000000001</v>
      </c>
      <c r="I533" s="198"/>
      <c r="J533" s="199">
        <f>ROUND(I533*H533,2)</f>
        <v>0</v>
      </c>
      <c r="K533" s="200"/>
      <c r="L533" s="40"/>
      <c r="M533" s="201" t="s">
        <v>1</v>
      </c>
      <c r="N533" s="202" t="s">
        <v>38</v>
      </c>
      <c r="O533" s="72"/>
      <c r="P533" s="203">
        <f>O533*H533</f>
        <v>0</v>
      </c>
      <c r="Q533" s="203">
        <v>0</v>
      </c>
      <c r="R533" s="203">
        <f>Q533*H533</f>
        <v>0</v>
      </c>
      <c r="S533" s="203">
        <v>0</v>
      </c>
      <c r="T533" s="204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205" t="s">
        <v>179</v>
      </c>
      <c r="AT533" s="205" t="s">
        <v>170</v>
      </c>
      <c r="AU533" s="205" t="s">
        <v>82</v>
      </c>
      <c r="AY533" s="18" t="s">
        <v>166</v>
      </c>
      <c r="BE533" s="206">
        <f>IF(N533="základní",J533,0)</f>
        <v>0</v>
      </c>
      <c r="BF533" s="206">
        <f>IF(N533="snížená",J533,0)</f>
        <v>0</v>
      </c>
      <c r="BG533" s="206">
        <f>IF(N533="zákl. přenesená",J533,0)</f>
        <v>0</v>
      </c>
      <c r="BH533" s="206">
        <f>IF(N533="sníž. přenesená",J533,0)</f>
        <v>0</v>
      </c>
      <c r="BI533" s="206">
        <f>IF(N533="nulová",J533,0)</f>
        <v>0</v>
      </c>
      <c r="BJ533" s="18" t="s">
        <v>80</v>
      </c>
      <c r="BK533" s="206">
        <f>ROUND(I533*H533,2)</f>
        <v>0</v>
      </c>
      <c r="BL533" s="18" t="s">
        <v>179</v>
      </c>
      <c r="BM533" s="205" t="s">
        <v>522</v>
      </c>
    </row>
    <row r="534" spans="1:65" s="2" customFormat="1" ht="24.2" customHeight="1">
      <c r="A534" s="35"/>
      <c r="B534" s="36"/>
      <c r="C534" s="193" t="s">
        <v>523</v>
      </c>
      <c r="D534" s="193" t="s">
        <v>170</v>
      </c>
      <c r="E534" s="194" t="s">
        <v>524</v>
      </c>
      <c r="F534" s="195" t="s">
        <v>525</v>
      </c>
      <c r="G534" s="196" t="s">
        <v>193</v>
      </c>
      <c r="H534" s="197">
        <v>0.19900000000000001</v>
      </c>
      <c r="I534" s="198"/>
      <c r="J534" s="199">
        <f>ROUND(I534*H534,2)</f>
        <v>0</v>
      </c>
      <c r="K534" s="200"/>
      <c r="L534" s="40"/>
      <c r="M534" s="201" t="s">
        <v>1</v>
      </c>
      <c r="N534" s="202" t="s">
        <v>38</v>
      </c>
      <c r="O534" s="72"/>
      <c r="P534" s="203">
        <f>O534*H534</f>
        <v>0</v>
      </c>
      <c r="Q534" s="203">
        <v>0</v>
      </c>
      <c r="R534" s="203">
        <f>Q534*H534</f>
        <v>0</v>
      </c>
      <c r="S534" s="203">
        <v>0</v>
      </c>
      <c r="T534" s="204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205" t="s">
        <v>179</v>
      </c>
      <c r="AT534" s="205" t="s">
        <v>170</v>
      </c>
      <c r="AU534" s="205" t="s">
        <v>82</v>
      </c>
      <c r="AY534" s="18" t="s">
        <v>166</v>
      </c>
      <c r="BE534" s="206">
        <f>IF(N534="základní",J534,0)</f>
        <v>0</v>
      </c>
      <c r="BF534" s="206">
        <f>IF(N534="snížená",J534,0)</f>
        <v>0</v>
      </c>
      <c r="BG534" s="206">
        <f>IF(N534="zákl. přenesená",J534,0)</f>
        <v>0</v>
      </c>
      <c r="BH534" s="206">
        <f>IF(N534="sníž. přenesená",J534,0)</f>
        <v>0</v>
      </c>
      <c r="BI534" s="206">
        <f>IF(N534="nulová",J534,0)</f>
        <v>0</v>
      </c>
      <c r="BJ534" s="18" t="s">
        <v>80</v>
      </c>
      <c r="BK534" s="206">
        <f>ROUND(I534*H534,2)</f>
        <v>0</v>
      </c>
      <c r="BL534" s="18" t="s">
        <v>179</v>
      </c>
      <c r="BM534" s="205" t="s">
        <v>526</v>
      </c>
    </row>
    <row r="535" spans="1:65" s="12" customFormat="1" ht="22.9" customHeight="1">
      <c r="B535" s="177"/>
      <c r="C535" s="178"/>
      <c r="D535" s="179" t="s">
        <v>72</v>
      </c>
      <c r="E535" s="191" t="s">
        <v>527</v>
      </c>
      <c r="F535" s="191" t="s">
        <v>528</v>
      </c>
      <c r="G535" s="178"/>
      <c r="H535" s="178"/>
      <c r="I535" s="181"/>
      <c r="J535" s="192">
        <f>BK535</f>
        <v>0</v>
      </c>
      <c r="K535" s="178"/>
      <c r="L535" s="183"/>
      <c r="M535" s="184"/>
      <c r="N535" s="185"/>
      <c r="O535" s="185"/>
      <c r="P535" s="186">
        <f>SUM(P536:P541)</f>
        <v>0</v>
      </c>
      <c r="Q535" s="185"/>
      <c r="R535" s="186">
        <f>SUM(R536:R541)</f>
        <v>0</v>
      </c>
      <c r="S535" s="185"/>
      <c r="T535" s="187">
        <f>SUM(T536:T541)</f>
        <v>0.14350000000000002</v>
      </c>
      <c r="AR535" s="188" t="s">
        <v>82</v>
      </c>
      <c r="AT535" s="189" t="s">
        <v>72</v>
      </c>
      <c r="AU535" s="189" t="s">
        <v>80</v>
      </c>
      <c r="AY535" s="188" t="s">
        <v>166</v>
      </c>
      <c r="BK535" s="190">
        <f>SUM(BK536:BK541)</f>
        <v>0</v>
      </c>
    </row>
    <row r="536" spans="1:65" s="2" customFormat="1" ht="16.5" customHeight="1">
      <c r="A536" s="35"/>
      <c r="B536" s="36"/>
      <c r="C536" s="193" t="s">
        <v>529</v>
      </c>
      <c r="D536" s="193" t="s">
        <v>170</v>
      </c>
      <c r="E536" s="194" t="s">
        <v>530</v>
      </c>
      <c r="F536" s="195" t="s">
        <v>531</v>
      </c>
      <c r="G536" s="196" t="s">
        <v>436</v>
      </c>
      <c r="H536" s="197">
        <v>15</v>
      </c>
      <c r="I536" s="198"/>
      <c r="J536" s="199">
        <f>ROUND(I536*H536,2)</f>
        <v>0</v>
      </c>
      <c r="K536" s="200"/>
      <c r="L536" s="40"/>
      <c r="M536" s="201" t="s">
        <v>1</v>
      </c>
      <c r="N536" s="202" t="s">
        <v>38</v>
      </c>
      <c r="O536" s="72"/>
      <c r="P536" s="203">
        <f>O536*H536</f>
        <v>0</v>
      </c>
      <c r="Q536" s="203">
        <v>0</v>
      </c>
      <c r="R536" s="203">
        <f>Q536*H536</f>
        <v>0</v>
      </c>
      <c r="S536" s="203">
        <v>2.0999999999999999E-3</v>
      </c>
      <c r="T536" s="204">
        <f>S536*H536</f>
        <v>3.15E-2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205" t="s">
        <v>179</v>
      </c>
      <c r="AT536" s="205" t="s">
        <v>170</v>
      </c>
      <c r="AU536" s="205" t="s">
        <v>82</v>
      </c>
      <c r="AY536" s="18" t="s">
        <v>166</v>
      </c>
      <c r="BE536" s="206">
        <f>IF(N536="základní",J536,0)</f>
        <v>0</v>
      </c>
      <c r="BF536" s="206">
        <f>IF(N536="snížená",J536,0)</f>
        <v>0</v>
      </c>
      <c r="BG536" s="206">
        <f>IF(N536="zákl. přenesená",J536,0)</f>
        <v>0</v>
      </c>
      <c r="BH536" s="206">
        <f>IF(N536="sníž. přenesená",J536,0)</f>
        <v>0</v>
      </c>
      <c r="BI536" s="206">
        <f>IF(N536="nulová",J536,0)</f>
        <v>0</v>
      </c>
      <c r="BJ536" s="18" t="s">
        <v>80</v>
      </c>
      <c r="BK536" s="206">
        <f>ROUND(I536*H536,2)</f>
        <v>0</v>
      </c>
      <c r="BL536" s="18" t="s">
        <v>179</v>
      </c>
      <c r="BM536" s="205" t="s">
        <v>532</v>
      </c>
    </row>
    <row r="537" spans="1:65" s="13" customFormat="1" ht="11.25">
      <c r="B537" s="207"/>
      <c r="C537" s="208"/>
      <c r="D537" s="209" t="s">
        <v>176</v>
      </c>
      <c r="E537" s="210" t="s">
        <v>1</v>
      </c>
      <c r="F537" s="211" t="s">
        <v>8</v>
      </c>
      <c r="G537" s="208"/>
      <c r="H537" s="212">
        <v>15</v>
      </c>
      <c r="I537" s="213"/>
      <c r="J537" s="208"/>
      <c r="K537" s="208"/>
      <c r="L537" s="214"/>
      <c r="M537" s="215"/>
      <c r="N537" s="216"/>
      <c r="O537" s="216"/>
      <c r="P537" s="216"/>
      <c r="Q537" s="216"/>
      <c r="R537" s="216"/>
      <c r="S537" s="216"/>
      <c r="T537" s="217"/>
      <c r="AT537" s="218" t="s">
        <v>176</v>
      </c>
      <c r="AU537" s="218" t="s">
        <v>82</v>
      </c>
      <c r="AV537" s="13" t="s">
        <v>82</v>
      </c>
      <c r="AW537" s="13" t="s">
        <v>30</v>
      </c>
      <c r="AX537" s="13" t="s">
        <v>80</v>
      </c>
      <c r="AY537" s="218" t="s">
        <v>166</v>
      </c>
    </row>
    <row r="538" spans="1:65" s="2" customFormat="1" ht="16.5" customHeight="1">
      <c r="A538" s="35"/>
      <c r="B538" s="36"/>
      <c r="C538" s="193" t="s">
        <v>533</v>
      </c>
      <c r="D538" s="193" t="s">
        <v>170</v>
      </c>
      <c r="E538" s="194" t="s">
        <v>534</v>
      </c>
      <c r="F538" s="195" t="s">
        <v>535</v>
      </c>
      <c r="G538" s="196" t="s">
        <v>436</v>
      </c>
      <c r="H538" s="197">
        <v>30</v>
      </c>
      <c r="I538" s="198"/>
      <c r="J538" s="199">
        <f>ROUND(I538*H538,2)</f>
        <v>0</v>
      </c>
      <c r="K538" s="200"/>
      <c r="L538" s="40"/>
      <c r="M538" s="201" t="s">
        <v>1</v>
      </c>
      <c r="N538" s="202" t="s">
        <v>38</v>
      </c>
      <c r="O538" s="72"/>
      <c r="P538" s="203">
        <f>O538*H538</f>
        <v>0</v>
      </c>
      <c r="Q538" s="203">
        <v>0</v>
      </c>
      <c r="R538" s="203">
        <f>Q538*H538</f>
        <v>0</v>
      </c>
      <c r="S538" s="203">
        <v>1.98E-3</v>
      </c>
      <c r="T538" s="204">
        <f>S538*H538</f>
        <v>5.9400000000000001E-2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205" t="s">
        <v>179</v>
      </c>
      <c r="AT538" s="205" t="s">
        <v>170</v>
      </c>
      <c r="AU538" s="205" t="s">
        <v>82</v>
      </c>
      <c r="AY538" s="18" t="s">
        <v>166</v>
      </c>
      <c r="BE538" s="206">
        <f>IF(N538="základní",J538,0)</f>
        <v>0</v>
      </c>
      <c r="BF538" s="206">
        <f>IF(N538="snížená",J538,0)</f>
        <v>0</v>
      </c>
      <c r="BG538" s="206">
        <f>IF(N538="zákl. přenesená",J538,0)</f>
        <v>0</v>
      </c>
      <c r="BH538" s="206">
        <f>IF(N538="sníž. přenesená",J538,0)</f>
        <v>0</v>
      </c>
      <c r="BI538" s="206">
        <f>IF(N538="nulová",J538,0)</f>
        <v>0</v>
      </c>
      <c r="BJ538" s="18" t="s">
        <v>80</v>
      </c>
      <c r="BK538" s="206">
        <f>ROUND(I538*H538,2)</f>
        <v>0</v>
      </c>
      <c r="BL538" s="18" t="s">
        <v>179</v>
      </c>
      <c r="BM538" s="205" t="s">
        <v>536</v>
      </c>
    </row>
    <row r="539" spans="1:65" s="13" customFormat="1" ht="11.25">
      <c r="B539" s="207"/>
      <c r="C539" s="208"/>
      <c r="D539" s="209" t="s">
        <v>176</v>
      </c>
      <c r="E539" s="210" t="s">
        <v>1</v>
      </c>
      <c r="F539" s="211" t="s">
        <v>381</v>
      </c>
      <c r="G539" s="208"/>
      <c r="H539" s="212">
        <v>30</v>
      </c>
      <c r="I539" s="213"/>
      <c r="J539" s="208"/>
      <c r="K539" s="208"/>
      <c r="L539" s="214"/>
      <c r="M539" s="215"/>
      <c r="N539" s="216"/>
      <c r="O539" s="216"/>
      <c r="P539" s="216"/>
      <c r="Q539" s="216"/>
      <c r="R539" s="216"/>
      <c r="S539" s="216"/>
      <c r="T539" s="217"/>
      <c r="AT539" s="218" t="s">
        <v>176</v>
      </c>
      <c r="AU539" s="218" t="s">
        <v>82</v>
      </c>
      <c r="AV539" s="13" t="s">
        <v>82</v>
      </c>
      <c r="AW539" s="13" t="s">
        <v>30</v>
      </c>
      <c r="AX539" s="13" t="s">
        <v>80</v>
      </c>
      <c r="AY539" s="218" t="s">
        <v>166</v>
      </c>
    </row>
    <row r="540" spans="1:65" s="2" customFormat="1" ht="16.5" customHeight="1">
      <c r="A540" s="35"/>
      <c r="B540" s="36"/>
      <c r="C540" s="193" t="s">
        <v>537</v>
      </c>
      <c r="D540" s="193" t="s">
        <v>170</v>
      </c>
      <c r="E540" s="194" t="s">
        <v>538</v>
      </c>
      <c r="F540" s="195" t="s">
        <v>539</v>
      </c>
      <c r="G540" s="196" t="s">
        <v>436</v>
      </c>
      <c r="H540" s="197">
        <v>20</v>
      </c>
      <c r="I540" s="198"/>
      <c r="J540" s="199">
        <f>ROUND(I540*H540,2)</f>
        <v>0</v>
      </c>
      <c r="K540" s="200"/>
      <c r="L540" s="40"/>
      <c r="M540" s="201" t="s">
        <v>1</v>
      </c>
      <c r="N540" s="202" t="s">
        <v>38</v>
      </c>
      <c r="O540" s="72"/>
      <c r="P540" s="203">
        <f>O540*H540</f>
        <v>0</v>
      </c>
      <c r="Q540" s="203">
        <v>0</v>
      </c>
      <c r="R540" s="203">
        <f>Q540*H540</f>
        <v>0</v>
      </c>
      <c r="S540" s="203">
        <v>2.63E-3</v>
      </c>
      <c r="T540" s="204">
        <f>S540*H540</f>
        <v>5.2600000000000001E-2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205" t="s">
        <v>179</v>
      </c>
      <c r="AT540" s="205" t="s">
        <v>170</v>
      </c>
      <c r="AU540" s="205" t="s">
        <v>82</v>
      </c>
      <c r="AY540" s="18" t="s">
        <v>166</v>
      </c>
      <c r="BE540" s="206">
        <f>IF(N540="základní",J540,0)</f>
        <v>0</v>
      </c>
      <c r="BF540" s="206">
        <f>IF(N540="snížená",J540,0)</f>
        <v>0</v>
      </c>
      <c r="BG540" s="206">
        <f>IF(N540="zákl. přenesená",J540,0)</f>
        <v>0</v>
      </c>
      <c r="BH540" s="206">
        <f>IF(N540="sníž. přenesená",J540,0)</f>
        <v>0</v>
      </c>
      <c r="BI540" s="206">
        <f>IF(N540="nulová",J540,0)</f>
        <v>0</v>
      </c>
      <c r="BJ540" s="18" t="s">
        <v>80</v>
      </c>
      <c r="BK540" s="206">
        <f>ROUND(I540*H540,2)</f>
        <v>0</v>
      </c>
      <c r="BL540" s="18" t="s">
        <v>179</v>
      </c>
      <c r="BM540" s="205" t="s">
        <v>540</v>
      </c>
    </row>
    <row r="541" spans="1:65" s="13" customFormat="1" ht="11.25">
      <c r="B541" s="207"/>
      <c r="C541" s="208"/>
      <c r="D541" s="209" t="s">
        <v>176</v>
      </c>
      <c r="E541" s="210" t="s">
        <v>1</v>
      </c>
      <c r="F541" s="211" t="s">
        <v>304</v>
      </c>
      <c r="G541" s="208"/>
      <c r="H541" s="212">
        <v>20</v>
      </c>
      <c r="I541" s="213"/>
      <c r="J541" s="208"/>
      <c r="K541" s="208"/>
      <c r="L541" s="214"/>
      <c r="M541" s="215"/>
      <c r="N541" s="216"/>
      <c r="O541" s="216"/>
      <c r="P541" s="216"/>
      <c r="Q541" s="216"/>
      <c r="R541" s="216"/>
      <c r="S541" s="216"/>
      <c r="T541" s="217"/>
      <c r="AT541" s="218" t="s">
        <v>176</v>
      </c>
      <c r="AU541" s="218" t="s">
        <v>82</v>
      </c>
      <c r="AV541" s="13" t="s">
        <v>82</v>
      </c>
      <c r="AW541" s="13" t="s">
        <v>30</v>
      </c>
      <c r="AX541" s="13" t="s">
        <v>80</v>
      </c>
      <c r="AY541" s="218" t="s">
        <v>166</v>
      </c>
    </row>
    <row r="542" spans="1:65" s="12" customFormat="1" ht="22.9" customHeight="1">
      <c r="B542" s="177"/>
      <c r="C542" s="178"/>
      <c r="D542" s="179" t="s">
        <v>72</v>
      </c>
      <c r="E542" s="191" t="s">
        <v>541</v>
      </c>
      <c r="F542" s="191" t="s">
        <v>542</v>
      </c>
      <c r="G542" s="178"/>
      <c r="H542" s="178"/>
      <c r="I542" s="181"/>
      <c r="J542" s="192">
        <f>BK542</f>
        <v>0</v>
      </c>
      <c r="K542" s="178"/>
      <c r="L542" s="183"/>
      <c r="M542" s="184"/>
      <c r="N542" s="185"/>
      <c r="O542" s="185"/>
      <c r="P542" s="186">
        <f>SUM(P543:P544)</f>
        <v>0</v>
      </c>
      <c r="Q542" s="185"/>
      <c r="R542" s="186">
        <f>SUM(R543:R544)</f>
        <v>0</v>
      </c>
      <c r="S542" s="185"/>
      <c r="T542" s="187">
        <f>SUM(T543:T544)</f>
        <v>6.3899999999999998E-2</v>
      </c>
      <c r="AR542" s="188" t="s">
        <v>82</v>
      </c>
      <c r="AT542" s="189" t="s">
        <v>72</v>
      </c>
      <c r="AU542" s="189" t="s">
        <v>80</v>
      </c>
      <c r="AY542" s="188" t="s">
        <v>166</v>
      </c>
      <c r="BK542" s="190">
        <f>SUM(BK543:BK544)</f>
        <v>0</v>
      </c>
    </row>
    <row r="543" spans="1:65" s="2" customFormat="1" ht="24.2" customHeight="1">
      <c r="A543" s="35"/>
      <c r="B543" s="36"/>
      <c r="C543" s="193" t="s">
        <v>543</v>
      </c>
      <c r="D543" s="193" t="s">
        <v>170</v>
      </c>
      <c r="E543" s="194" t="s">
        <v>544</v>
      </c>
      <c r="F543" s="195" t="s">
        <v>545</v>
      </c>
      <c r="G543" s="196" t="s">
        <v>436</v>
      </c>
      <c r="H543" s="197">
        <v>30</v>
      </c>
      <c r="I543" s="198"/>
      <c r="J543" s="199">
        <f>ROUND(I543*H543,2)</f>
        <v>0</v>
      </c>
      <c r="K543" s="200"/>
      <c r="L543" s="40"/>
      <c r="M543" s="201" t="s">
        <v>1</v>
      </c>
      <c r="N543" s="202" t="s">
        <v>38</v>
      </c>
      <c r="O543" s="72"/>
      <c r="P543" s="203">
        <f>O543*H543</f>
        <v>0</v>
      </c>
      <c r="Q543" s="203">
        <v>0</v>
      </c>
      <c r="R543" s="203">
        <f>Q543*H543</f>
        <v>0</v>
      </c>
      <c r="S543" s="203">
        <v>2.1299999999999999E-3</v>
      </c>
      <c r="T543" s="204">
        <f>S543*H543</f>
        <v>6.3899999999999998E-2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205" t="s">
        <v>179</v>
      </c>
      <c r="AT543" s="205" t="s">
        <v>170</v>
      </c>
      <c r="AU543" s="205" t="s">
        <v>82</v>
      </c>
      <c r="AY543" s="18" t="s">
        <v>166</v>
      </c>
      <c r="BE543" s="206">
        <f>IF(N543="základní",J543,0)</f>
        <v>0</v>
      </c>
      <c r="BF543" s="206">
        <f>IF(N543="snížená",J543,0)</f>
        <v>0</v>
      </c>
      <c r="BG543" s="206">
        <f>IF(N543="zákl. přenesená",J543,0)</f>
        <v>0</v>
      </c>
      <c r="BH543" s="206">
        <f>IF(N543="sníž. přenesená",J543,0)</f>
        <v>0</v>
      </c>
      <c r="BI543" s="206">
        <f>IF(N543="nulová",J543,0)</f>
        <v>0</v>
      </c>
      <c r="BJ543" s="18" t="s">
        <v>80</v>
      </c>
      <c r="BK543" s="206">
        <f>ROUND(I543*H543,2)</f>
        <v>0</v>
      </c>
      <c r="BL543" s="18" t="s">
        <v>179</v>
      </c>
      <c r="BM543" s="205" t="s">
        <v>546</v>
      </c>
    </row>
    <row r="544" spans="1:65" s="13" customFormat="1" ht="11.25">
      <c r="B544" s="207"/>
      <c r="C544" s="208"/>
      <c r="D544" s="209" t="s">
        <v>176</v>
      </c>
      <c r="E544" s="210" t="s">
        <v>1</v>
      </c>
      <c r="F544" s="211" t="s">
        <v>381</v>
      </c>
      <c r="G544" s="208"/>
      <c r="H544" s="212">
        <v>30</v>
      </c>
      <c r="I544" s="213"/>
      <c r="J544" s="208"/>
      <c r="K544" s="208"/>
      <c r="L544" s="214"/>
      <c r="M544" s="215"/>
      <c r="N544" s="216"/>
      <c r="O544" s="216"/>
      <c r="P544" s="216"/>
      <c r="Q544" s="216"/>
      <c r="R544" s="216"/>
      <c r="S544" s="216"/>
      <c r="T544" s="217"/>
      <c r="AT544" s="218" t="s">
        <v>176</v>
      </c>
      <c r="AU544" s="218" t="s">
        <v>82</v>
      </c>
      <c r="AV544" s="13" t="s">
        <v>82</v>
      </c>
      <c r="AW544" s="13" t="s">
        <v>30</v>
      </c>
      <c r="AX544" s="13" t="s">
        <v>80</v>
      </c>
      <c r="AY544" s="218" t="s">
        <v>166</v>
      </c>
    </row>
    <row r="545" spans="1:65" s="12" customFormat="1" ht="22.9" customHeight="1">
      <c r="B545" s="177"/>
      <c r="C545" s="178"/>
      <c r="D545" s="179" t="s">
        <v>72</v>
      </c>
      <c r="E545" s="191" t="s">
        <v>547</v>
      </c>
      <c r="F545" s="191" t="s">
        <v>548</v>
      </c>
      <c r="G545" s="178"/>
      <c r="H545" s="178"/>
      <c r="I545" s="181"/>
      <c r="J545" s="192">
        <f>BK545</f>
        <v>0</v>
      </c>
      <c r="K545" s="178"/>
      <c r="L545" s="183"/>
      <c r="M545" s="184"/>
      <c r="N545" s="185"/>
      <c r="O545" s="185"/>
      <c r="P545" s="186">
        <f>SUM(P546:P555)</f>
        <v>0</v>
      </c>
      <c r="Q545" s="185"/>
      <c r="R545" s="186">
        <f>SUM(R546:R555)</f>
        <v>0</v>
      </c>
      <c r="S545" s="185"/>
      <c r="T545" s="187">
        <f>SUM(T546:T555)</f>
        <v>0.19675999999999999</v>
      </c>
      <c r="AR545" s="188" t="s">
        <v>82</v>
      </c>
      <c r="AT545" s="189" t="s">
        <v>72</v>
      </c>
      <c r="AU545" s="189" t="s">
        <v>80</v>
      </c>
      <c r="AY545" s="188" t="s">
        <v>166</v>
      </c>
      <c r="BK545" s="190">
        <f>SUM(BK546:BK555)</f>
        <v>0</v>
      </c>
    </row>
    <row r="546" spans="1:65" s="2" customFormat="1" ht="16.5" customHeight="1">
      <c r="A546" s="35"/>
      <c r="B546" s="36"/>
      <c r="C546" s="193" t="s">
        <v>549</v>
      </c>
      <c r="D546" s="193" t="s">
        <v>170</v>
      </c>
      <c r="E546" s="194" t="s">
        <v>550</v>
      </c>
      <c r="F546" s="195" t="s">
        <v>551</v>
      </c>
      <c r="G546" s="196" t="s">
        <v>552</v>
      </c>
      <c r="H546" s="197">
        <v>4</v>
      </c>
      <c r="I546" s="198"/>
      <c r="J546" s="199">
        <f>ROUND(I546*H546,2)</f>
        <v>0</v>
      </c>
      <c r="K546" s="200"/>
      <c r="L546" s="40"/>
      <c r="M546" s="201" t="s">
        <v>1</v>
      </c>
      <c r="N546" s="202" t="s">
        <v>38</v>
      </c>
      <c r="O546" s="72"/>
      <c r="P546" s="203">
        <f>O546*H546</f>
        <v>0</v>
      </c>
      <c r="Q546" s="203">
        <v>0</v>
      </c>
      <c r="R546" s="203">
        <f>Q546*H546</f>
        <v>0</v>
      </c>
      <c r="S546" s="203">
        <v>1.933E-2</v>
      </c>
      <c r="T546" s="204">
        <f>S546*H546</f>
        <v>7.732E-2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205" t="s">
        <v>179</v>
      </c>
      <c r="AT546" s="205" t="s">
        <v>170</v>
      </c>
      <c r="AU546" s="205" t="s">
        <v>82</v>
      </c>
      <c r="AY546" s="18" t="s">
        <v>166</v>
      </c>
      <c r="BE546" s="206">
        <f>IF(N546="základní",J546,0)</f>
        <v>0</v>
      </c>
      <c r="BF546" s="206">
        <f>IF(N546="snížená",J546,0)</f>
        <v>0</v>
      </c>
      <c r="BG546" s="206">
        <f>IF(N546="zákl. přenesená",J546,0)</f>
        <v>0</v>
      </c>
      <c r="BH546" s="206">
        <f>IF(N546="sníž. přenesená",J546,0)</f>
        <v>0</v>
      </c>
      <c r="BI546" s="206">
        <f>IF(N546="nulová",J546,0)</f>
        <v>0</v>
      </c>
      <c r="BJ546" s="18" t="s">
        <v>80</v>
      </c>
      <c r="BK546" s="206">
        <f>ROUND(I546*H546,2)</f>
        <v>0</v>
      </c>
      <c r="BL546" s="18" t="s">
        <v>179</v>
      </c>
      <c r="BM546" s="205" t="s">
        <v>553</v>
      </c>
    </row>
    <row r="547" spans="1:65" s="13" customFormat="1" ht="11.25">
      <c r="B547" s="207"/>
      <c r="C547" s="208"/>
      <c r="D547" s="209" t="s">
        <v>176</v>
      </c>
      <c r="E547" s="210" t="s">
        <v>1</v>
      </c>
      <c r="F547" s="211" t="s">
        <v>174</v>
      </c>
      <c r="G547" s="208"/>
      <c r="H547" s="212">
        <v>4</v>
      </c>
      <c r="I547" s="213"/>
      <c r="J547" s="208"/>
      <c r="K547" s="208"/>
      <c r="L547" s="214"/>
      <c r="M547" s="215"/>
      <c r="N547" s="216"/>
      <c r="O547" s="216"/>
      <c r="P547" s="216"/>
      <c r="Q547" s="216"/>
      <c r="R547" s="216"/>
      <c r="S547" s="216"/>
      <c r="T547" s="217"/>
      <c r="AT547" s="218" t="s">
        <v>176</v>
      </c>
      <c r="AU547" s="218" t="s">
        <v>82</v>
      </c>
      <c r="AV547" s="13" t="s">
        <v>82</v>
      </c>
      <c r="AW547" s="13" t="s">
        <v>30</v>
      </c>
      <c r="AX547" s="13" t="s">
        <v>80</v>
      </c>
      <c r="AY547" s="218" t="s">
        <v>166</v>
      </c>
    </row>
    <row r="548" spans="1:65" s="2" customFormat="1" ht="16.5" customHeight="1">
      <c r="A548" s="35"/>
      <c r="B548" s="36"/>
      <c r="C548" s="193" t="s">
        <v>554</v>
      </c>
      <c r="D548" s="193" t="s">
        <v>170</v>
      </c>
      <c r="E548" s="194" t="s">
        <v>555</v>
      </c>
      <c r="F548" s="195" t="s">
        <v>556</v>
      </c>
      <c r="G548" s="196" t="s">
        <v>552</v>
      </c>
      <c r="H548" s="197">
        <v>1</v>
      </c>
      <c r="I548" s="198"/>
      <c r="J548" s="199">
        <f>ROUND(I548*H548,2)</f>
        <v>0</v>
      </c>
      <c r="K548" s="200"/>
      <c r="L548" s="40"/>
      <c r="M548" s="201" t="s">
        <v>1</v>
      </c>
      <c r="N548" s="202" t="s">
        <v>38</v>
      </c>
      <c r="O548" s="72"/>
      <c r="P548" s="203">
        <f>O548*H548</f>
        <v>0</v>
      </c>
      <c r="Q548" s="203">
        <v>0</v>
      </c>
      <c r="R548" s="203">
        <f>Q548*H548</f>
        <v>0</v>
      </c>
      <c r="S548" s="203">
        <v>3.968E-2</v>
      </c>
      <c r="T548" s="204">
        <f>S548*H548</f>
        <v>3.968E-2</v>
      </c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R548" s="205" t="s">
        <v>179</v>
      </c>
      <c r="AT548" s="205" t="s">
        <v>170</v>
      </c>
      <c r="AU548" s="205" t="s">
        <v>82</v>
      </c>
      <c r="AY548" s="18" t="s">
        <v>166</v>
      </c>
      <c r="BE548" s="206">
        <f>IF(N548="základní",J548,0)</f>
        <v>0</v>
      </c>
      <c r="BF548" s="206">
        <f>IF(N548="snížená",J548,0)</f>
        <v>0</v>
      </c>
      <c r="BG548" s="206">
        <f>IF(N548="zákl. přenesená",J548,0)</f>
        <v>0</v>
      </c>
      <c r="BH548" s="206">
        <f>IF(N548="sníž. přenesená",J548,0)</f>
        <v>0</v>
      </c>
      <c r="BI548" s="206">
        <f>IF(N548="nulová",J548,0)</f>
        <v>0</v>
      </c>
      <c r="BJ548" s="18" t="s">
        <v>80</v>
      </c>
      <c r="BK548" s="206">
        <f>ROUND(I548*H548,2)</f>
        <v>0</v>
      </c>
      <c r="BL548" s="18" t="s">
        <v>179</v>
      </c>
      <c r="BM548" s="205" t="s">
        <v>557</v>
      </c>
    </row>
    <row r="549" spans="1:65" s="13" customFormat="1" ht="11.25">
      <c r="B549" s="207"/>
      <c r="C549" s="208"/>
      <c r="D549" s="209" t="s">
        <v>176</v>
      </c>
      <c r="E549" s="210" t="s">
        <v>1</v>
      </c>
      <c r="F549" s="211" t="s">
        <v>80</v>
      </c>
      <c r="G549" s="208"/>
      <c r="H549" s="212">
        <v>1</v>
      </c>
      <c r="I549" s="213"/>
      <c r="J549" s="208"/>
      <c r="K549" s="208"/>
      <c r="L549" s="214"/>
      <c r="M549" s="215"/>
      <c r="N549" s="216"/>
      <c r="O549" s="216"/>
      <c r="P549" s="216"/>
      <c r="Q549" s="216"/>
      <c r="R549" s="216"/>
      <c r="S549" s="216"/>
      <c r="T549" s="217"/>
      <c r="AT549" s="218" t="s">
        <v>176</v>
      </c>
      <c r="AU549" s="218" t="s">
        <v>82</v>
      </c>
      <c r="AV549" s="13" t="s">
        <v>82</v>
      </c>
      <c r="AW549" s="13" t="s">
        <v>30</v>
      </c>
      <c r="AX549" s="13" t="s">
        <v>80</v>
      </c>
      <c r="AY549" s="218" t="s">
        <v>166</v>
      </c>
    </row>
    <row r="550" spans="1:65" s="2" customFormat="1" ht="16.5" customHeight="1">
      <c r="A550" s="35"/>
      <c r="B550" s="36"/>
      <c r="C550" s="193" t="s">
        <v>267</v>
      </c>
      <c r="D550" s="193" t="s">
        <v>170</v>
      </c>
      <c r="E550" s="194" t="s">
        <v>558</v>
      </c>
      <c r="F550" s="195" t="s">
        <v>559</v>
      </c>
      <c r="G550" s="196" t="s">
        <v>552</v>
      </c>
      <c r="H550" s="197">
        <v>3</v>
      </c>
      <c r="I550" s="198"/>
      <c r="J550" s="199">
        <f>ROUND(I550*H550,2)</f>
        <v>0</v>
      </c>
      <c r="K550" s="200"/>
      <c r="L550" s="40"/>
      <c r="M550" s="201" t="s">
        <v>1</v>
      </c>
      <c r="N550" s="202" t="s">
        <v>38</v>
      </c>
      <c r="O550" s="72"/>
      <c r="P550" s="203">
        <f>O550*H550</f>
        <v>0</v>
      </c>
      <c r="Q550" s="203">
        <v>0</v>
      </c>
      <c r="R550" s="203">
        <f>Q550*H550</f>
        <v>0</v>
      </c>
      <c r="S550" s="203">
        <v>1.9460000000000002E-2</v>
      </c>
      <c r="T550" s="204">
        <f>S550*H550</f>
        <v>5.8380000000000001E-2</v>
      </c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R550" s="205" t="s">
        <v>179</v>
      </c>
      <c r="AT550" s="205" t="s">
        <v>170</v>
      </c>
      <c r="AU550" s="205" t="s">
        <v>82</v>
      </c>
      <c r="AY550" s="18" t="s">
        <v>166</v>
      </c>
      <c r="BE550" s="206">
        <f>IF(N550="základní",J550,0)</f>
        <v>0</v>
      </c>
      <c r="BF550" s="206">
        <f>IF(N550="snížená",J550,0)</f>
        <v>0</v>
      </c>
      <c r="BG550" s="206">
        <f>IF(N550="zákl. přenesená",J550,0)</f>
        <v>0</v>
      </c>
      <c r="BH550" s="206">
        <f>IF(N550="sníž. přenesená",J550,0)</f>
        <v>0</v>
      </c>
      <c r="BI550" s="206">
        <f>IF(N550="nulová",J550,0)</f>
        <v>0</v>
      </c>
      <c r="BJ550" s="18" t="s">
        <v>80</v>
      </c>
      <c r="BK550" s="206">
        <f>ROUND(I550*H550,2)</f>
        <v>0</v>
      </c>
      <c r="BL550" s="18" t="s">
        <v>179</v>
      </c>
      <c r="BM550" s="205" t="s">
        <v>560</v>
      </c>
    </row>
    <row r="551" spans="1:65" s="13" customFormat="1" ht="11.25">
      <c r="B551" s="207"/>
      <c r="C551" s="208"/>
      <c r="D551" s="209" t="s">
        <v>176</v>
      </c>
      <c r="E551" s="210" t="s">
        <v>1</v>
      </c>
      <c r="F551" s="211" t="s">
        <v>99</v>
      </c>
      <c r="G551" s="208"/>
      <c r="H551" s="212">
        <v>3</v>
      </c>
      <c r="I551" s="213"/>
      <c r="J551" s="208"/>
      <c r="K551" s="208"/>
      <c r="L551" s="214"/>
      <c r="M551" s="215"/>
      <c r="N551" s="216"/>
      <c r="O551" s="216"/>
      <c r="P551" s="216"/>
      <c r="Q551" s="216"/>
      <c r="R551" s="216"/>
      <c r="S551" s="216"/>
      <c r="T551" s="217"/>
      <c r="AT551" s="218" t="s">
        <v>176</v>
      </c>
      <c r="AU551" s="218" t="s">
        <v>82</v>
      </c>
      <c r="AV551" s="13" t="s">
        <v>82</v>
      </c>
      <c r="AW551" s="13" t="s">
        <v>30</v>
      </c>
      <c r="AX551" s="13" t="s">
        <v>80</v>
      </c>
      <c r="AY551" s="218" t="s">
        <v>166</v>
      </c>
    </row>
    <row r="552" spans="1:65" s="2" customFormat="1" ht="16.5" customHeight="1">
      <c r="A552" s="35"/>
      <c r="B552" s="36"/>
      <c r="C552" s="193" t="s">
        <v>561</v>
      </c>
      <c r="D552" s="193" t="s">
        <v>170</v>
      </c>
      <c r="E552" s="194" t="s">
        <v>562</v>
      </c>
      <c r="F552" s="195" t="s">
        <v>563</v>
      </c>
      <c r="G552" s="196" t="s">
        <v>552</v>
      </c>
      <c r="H552" s="197">
        <v>1</v>
      </c>
      <c r="I552" s="198"/>
      <c r="J552" s="199">
        <f>ROUND(I552*H552,2)</f>
        <v>0</v>
      </c>
      <c r="K552" s="200"/>
      <c r="L552" s="40"/>
      <c r="M552" s="201" t="s">
        <v>1</v>
      </c>
      <c r="N552" s="202" t="s">
        <v>38</v>
      </c>
      <c r="O552" s="72"/>
      <c r="P552" s="203">
        <f>O552*H552</f>
        <v>0</v>
      </c>
      <c r="Q552" s="203">
        <v>0</v>
      </c>
      <c r="R552" s="203">
        <f>Q552*H552</f>
        <v>0</v>
      </c>
      <c r="S552" s="203">
        <v>1.8800000000000001E-2</v>
      </c>
      <c r="T552" s="204">
        <f>S552*H552</f>
        <v>1.8800000000000001E-2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205" t="s">
        <v>179</v>
      </c>
      <c r="AT552" s="205" t="s">
        <v>170</v>
      </c>
      <c r="AU552" s="205" t="s">
        <v>82</v>
      </c>
      <c r="AY552" s="18" t="s">
        <v>166</v>
      </c>
      <c r="BE552" s="206">
        <f>IF(N552="základní",J552,0)</f>
        <v>0</v>
      </c>
      <c r="BF552" s="206">
        <f>IF(N552="snížená",J552,0)</f>
        <v>0</v>
      </c>
      <c r="BG552" s="206">
        <f>IF(N552="zákl. přenesená",J552,0)</f>
        <v>0</v>
      </c>
      <c r="BH552" s="206">
        <f>IF(N552="sníž. přenesená",J552,0)</f>
        <v>0</v>
      </c>
      <c r="BI552" s="206">
        <f>IF(N552="nulová",J552,0)</f>
        <v>0</v>
      </c>
      <c r="BJ552" s="18" t="s">
        <v>80</v>
      </c>
      <c r="BK552" s="206">
        <f>ROUND(I552*H552,2)</f>
        <v>0</v>
      </c>
      <c r="BL552" s="18" t="s">
        <v>179</v>
      </c>
      <c r="BM552" s="205" t="s">
        <v>564</v>
      </c>
    </row>
    <row r="553" spans="1:65" s="13" customFormat="1" ht="11.25">
      <c r="B553" s="207"/>
      <c r="C553" s="208"/>
      <c r="D553" s="209" t="s">
        <v>176</v>
      </c>
      <c r="E553" s="210" t="s">
        <v>1</v>
      </c>
      <c r="F553" s="211" t="s">
        <v>80</v>
      </c>
      <c r="G553" s="208"/>
      <c r="H553" s="212">
        <v>1</v>
      </c>
      <c r="I553" s="213"/>
      <c r="J553" s="208"/>
      <c r="K553" s="208"/>
      <c r="L553" s="214"/>
      <c r="M553" s="215"/>
      <c r="N553" s="216"/>
      <c r="O553" s="216"/>
      <c r="P553" s="216"/>
      <c r="Q553" s="216"/>
      <c r="R553" s="216"/>
      <c r="S553" s="216"/>
      <c r="T553" s="217"/>
      <c r="AT553" s="218" t="s">
        <v>176</v>
      </c>
      <c r="AU553" s="218" t="s">
        <v>82</v>
      </c>
      <c r="AV553" s="13" t="s">
        <v>82</v>
      </c>
      <c r="AW553" s="13" t="s">
        <v>30</v>
      </c>
      <c r="AX553" s="13" t="s">
        <v>80</v>
      </c>
      <c r="AY553" s="218" t="s">
        <v>166</v>
      </c>
    </row>
    <row r="554" spans="1:65" s="2" customFormat="1" ht="16.5" customHeight="1">
      <c r="A554" s="35"/>
      <c r="B554" s="36"/>
      <c r="C554" s="193" t="s">
        <v>314</v>
      </c>
      <c r="D554" s="193" t="s">
        <v>170</v>
      </c>
      <c r="E554" s="194" t="s">
        <v>565</v>
      </c>
      <c r="F554" s="195" t="s">
        <v>566</v>
      </c>
      <c r="G554" s="196" t="s">
        <v>552</v>
      </c>
      <c r="H554" s="197">
        <v>3</v>
      </c>
      <c r="I554" s="198"/>
      <c r="J554" s="199">
        <f>ROUND(I554*H554,2)</f>
        <v>0</v>
      </c>
      <c r="K554" s="200"/>
      <c r="L554" s="40"/>
      <c r="M554" s="201" t="s">
        <v>1</v>
      </c>
      <c r="N554" s="202" t="s">
        <v>38</v>
      </c>
      <c r="O554" s="72"/>
      <c r="P554" s="203">
        <f>O554*H554</f>
        <v>0</v>
      </c>
      <c r="Q554" s="203">
        <v>0</v>
      </c>
      <c r="R554" s="203">
        <f>Q554*H554</f>
        <v>0</v>
      </c>
      <c r="S554" s="203">
        <v>8.5999999999999998E-4</v>
      </c>
      <c r="T554" s="204">
        <f>S554*H554</f>
        <v>2.5799999999999998E-3</v>
      </c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R554" s="205" t="s">
        <v>179</v>
      </c>
      <c r="AT554" s="205" t="s">
        <v>170</v>
      </c>
      <c r="AU554" s="205" t="s">
        <v>82</v>
      </c>
      <c r="AY554" s="18" t="s">
        <v>166</v>
      </c>
      <c r="BE554" s="206">
        <f>IF(N554="základní",J554,0)</f>
        <v>0</v>
      </c>
      <c r="BF554" s="206">
        <f>IF(N554="snížená",J554,0)</f>
        <v>0</v>
      </c>
      <c r="BG554" s="206">
        <f>IF(N554="zákl. přenesená",J554,0)</f>
        <v>0</v>
      </c>
      <c r="BH554" s="206">
        <f>IF(N554="sníž. přenesená",J554,0)</f>
        <v>0</v>
      </c>
      <c r="BI554" s="206">
        <f>IF(N554="nulová",J554,0)</f>
        <v>0</v>
      </c>
      <c r="BJ554" s="18" t="s">
        <v>80</v>
      </c>
      <c r="BK554" s="206">
        <f>ROUND(I554*H554,2)</f>
        <v>0</v>
      </c>
      <c r="BL554" s="18" t="s">
        <v>179</v>
      </c>
      <c r="BM554" s="205" t="s">
        <v>567</v>
      </c>
    </row>
    <row r="555" spans="1:65" s="13" customFormat="1" ht="11.25">
      <c r="B555" s="207"/>
      <c r="C555" s="208"/>
      <c r="D555" s="209" t="s">
        <v>176</v>
      </c>
      <c r="E555" s="210" t="s">
        <v>1</v>
      </c>
      <c r="F555" s="211" t="s">
        <v>99</v>
      </c>
      <c r="G555" s="208"/>
      <c r="H555" s="212">
        <v>3</v>
      </c>
      <c r="I555" s="213"/>
      <c r="J555" s="208"/>
      <c r="K555" s="208"/>
      <c r="L555" s="214"/>
      <c r="M555" s="215"/>
      <c r="N555" s="216"/>
      <c r="O555" s="216"/>
      <c r="P555" s="216"/>
      <c r="Q555" s="216"/>
      <c r="R555" s="216"/>
      <c r="S555" s="216"/>
      <c r="T555" s="217"/>
      <c r="AT555" s="218" t="s">
        <v>176</v>
      </c>
      <c r="AU555" s="218" t="s">
        <v>82</v>
      </c>
      <c r="AV555" s="13" t="s">
        <v>82</v>
      </c>
      <c r="AW555" s="13" t="s">
        <v>30</v>
      </c>
      <c r="AX555" s="13" t="s">
        <v>80</v>
      </c>
      <c r="AY555" s="218" t="s">
        <v>166</v>
      </c>
    </row>
    <row r="556" spans="1:65" s="12" customFormat="1" ht="22.9" customHeight="1">
      <c r="B556" s="177"/>
      <c r="C556" s="178"/>
      <c r="D556" s="179" t="s">
        <v>72</v>
      </c>
      <c r="E556" s="191" t="s">
        <v>568</v>
      </c>
      <c r="F556" s="191" t="s">
        <v>569</v>
      </c>
      <c r="G556" s="178"/>
      <c r="H556" s="178"/>
      <c r="I556" s="181"/>
      <c r="J556" s="192">
        <f>BK556</f>
        <v>0</v>
      </c>
      <c r="K556" s="178"/>
      <c r="L556" s="183"/>
      <c r="M556" s="184"/>
      <c r="N556" s="185"/>
      <c r="O556" s="185"/>
      <c r="P556" s="186">
        <f>SUM(P557:P561)</f>
        <v>0</v>
      </c>
      <c r="Q556" s="185"/>
      <c r="R556" s="186">
        <f>SUM(R557:R561)</f>
        <v>2.52912E-2</v>
      </c>
      <c r="S556" s="185"/>
      <c r="T556" s="187">
        <f>SUM(T557:T561)</f>
        <v>0</v>
      </c>
      <c r="AR556" s="188" t="s">
        <v>82</v>
      </c>
      <c r="AT556" s="189" t="s">
        <v>72</v>
      </c>
      <c r="AU556" s="189" t="s">
        <v>80</v>
      </c>
      <c r="AY556" s="188" t="s">
        <v>166</v>
      </c>
      <c r="BK556" s="190">
        <f>SUM(BK557:BK561)</f>
        <v>0</v>
      </c>
    </row>
    <row r="557" spans="1:65" s="2" customFormat="1" ht="21.75" customHeight="1">
      <c r="A557" s="35"/>
      <c r="B557" s="36"/>
      <c r="C557" s="193" t="s">
        <v>332</v>
      </c>
      <c r="D557" s="193" t="s">
        <v>170</v>
      </c>
      <c r="E557" s="194" t="s">
        <v>570</v>
      </c>
      <c r="F557" s="195" t="s">
        <v>571</v>
      </c>
      <c r="G557" s="196" t="s">
        <v>234</v>
      </c>
      <c r="H557" s="197">
        <v>1.32</v>
      </c>
      <c r="I557" s="198"/>
      <c r="J557" s="199">
        <f>ROUND(I557*H557,2)</f>
        <v>0</v>
      </c>
      <c r="K557" s="200"/>
      <c r="L557" s="40"/>
      <c r="M557" s="201" t="s">
        <v>1</v>
      </c>
      <c r="N557" s="202" t="s">
        <v>38</v>
      </c>
      <c r="O557" s="72"/>
      <c r="P557" s="203">
        <f>O557*H557</f>
        <v>0</v>
      </c>
      <c r="Q557" s="203">
        <v>1.916E-2</v>
      </c>
      <c r="R557" s="203">
        <f>Q557*H557</f>
        <v>2.52912E-2</v>
      </c>
      <c r="S557" s="203">
        <v>0</v>
      </c>
      <c r="T557" s="204">
        <f>S557*H557</f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205" t="s">
        <v>179</v>
      </c>
      <c r="AT557" s="205" t="s">
        <v>170</v>
      </c>
      <c r="AU557" s="205" t="s">
        <v>82</v>
      </c>
      <c r="AY557" s="18" t="s">
        <v>166</v>
      </c>
      <c r="BE557" s="206">
        <f>IF(N557="základní",J557,0)</f>
        <v>0</v>
      </c>
      <c r="BF557" s="206">
        <f>IF(N557="snížená",J557,0)</f>
        <v>0</v>
      </c>
      <c r="BG557" s="206">
        <f>IF(N557="zákl. přenesená",J557,0)</f>
        <v>0</v>
      </c>
      <c r="BH557" s="206">
        <f>IF(N557="sníž. přenesená",J557,0)</f>
        <v>0</v>
      </c>
      <c r="BI557" s="206">
        <f>IF(N557="nulová",J557,0)</f>
        <v>0</v>
      </c>
      <c r="BJ557" s="18" t="s">
        <v>80</v>
      </c>
      <c r="BK557" s="206">
        <f>ROUND(I557*H557,2)</f>
        <v>0</v>
      </c>
      <c r="BL557" s="18" t="s">
        <v>179</v>
      </c>
      <c r="BM557" s="205" t="s">
        <v>572</v>
      </c>
    </row>
    <row r="558" spans="1:65" s="13" customFormat="1" ht="11.25">
      <c r="B558" s="207"/>
      <c r="C558" s="208"/>
      <c r="D558" s="209" t="s">
        <v>176</v>
      </c>
      <c r="E558" s="210" t="s">
        <v>1</v>
      </c>
      <c r="F558" s="211" t="s">
        <v>573</v>
      </c>
      <c r="G558" s="208"/>
      <c r="H558" s="212">
        <v>1.32</v>
      </c>
      <c r="I558" s="213"/>
      <c r="J558" s="208"/>
      <c r="K558" s="208"/>
      <c r="L558" s="214"/>
      <c r="M558" s="215"/>
      <c r="N558" s="216"/>
      <c r="O558" s="216"/>
      <c r="P558" s="216"/>
      <c r="Q558" s="216"/>
      <c r="R558" s="216"/>
      <c r="S558" s="216"/>
      <c r="T558" s="217"/>
      <c r="AT558" s="218" t="s">
        <v>176</v>
      </c>
      <c r="AU558" s="218" t="s">
        <v>82</v>
      </c>
      <c r="AV558" s="13" t="s">
        <v>82</v>
      </c>
      <c r="AW558" s="13" t="s">
        <v>30</v>
      </c>
      <c r="AX558" s="13" t="s">
        <v>73</v>
      </c>
      <c r="AY558" s="218" t="s">
        <v>166</v>
      </c>
    </row>
    <row r="559" spans="1:65" s="14" customFormat="1" ht="11.25">
      <c r="B559" s="219"/>
      <c r="C559" s="220"/>
      <c r="D559" s="209" t="s">
        <v>176</v>
      </c>
      <c r="E559" s="221" t="s">
        <v>1</v>
      </c>
      <c r="F559" s="222" t="s">
        <v>178</v>
      </c>
      <c r="G559" s="220"/>
      <c r="H559" s="223">
        <v>1.32</v>
      </c>
      <c r="I559" s="224"/>
      <c r="J559" s="220"/>
      <c r="K559" s="220"/>
      <c r="L559" s="225"/>
      <c r="M559" s="226"/>
      <c r="N559" s="227"/>
      <c r="O559" s="227"/>
      <c r="P559" s="227"/>
      <c r="Q559" s="227"/>
      <c r="R559" s="227"/>
      <c r="S559" s="227"/>
      <c r="T559" s="228"/>
      <c r="AT559" s="229" t="s">
        <v>176</v>
      </c>
      <c r="AU559" s="229" t="s">
        <v>82</v>
      </c>
      <c r="AV559" s="14" t="s">
        <v>99</v>
      </c>
      <c r="AW559" s="14" t="s">
        <v>30</v>
      </c>
      <c r="AX559" s="14" t="s">
        <v>80</v>
      </c>
      <c r="AY559" s="229" t="s">
        <v>166</v>
      </c>
    </row>
    <row r="560" spans="1:65" s="2" customFormat="1" ht="24.2" customHeight="1">
      <c r="A560" s="35"/>
      <c r="B560" s="36"/>
      <c r="C560" s="193" t="s">
        <v>574</v>
      </c>
      <c r="D560" s="193" t="s">
        <v>170</v>
      </c>
      <c r="E560" s="194" t="s">
        <v>575</v>
      </c>
      <c r="F560" s="195" t="s">
        <v>576</v>
      </c>
      <c r="G560" s="196" t="s">
        <v>193</v>
      </c>
      <c r="H560" s="197">
        <v>2.5000000000000001E-2</v>
      </c>
      <c r="I560" s="198"/>
      <c r="J560" s="199">
        <f>ROUND(I560*H560,2)</f>
        <v>0</v>
      </c>
      <c r="K560" s="200"/>
      <c r="L560" s="40"/>
      <c r="M560" s="201" t="s">
        <v>1</v>
      </c>
      <c r="N560" s="202" t="s">
        <v>38</v>
      </c>
      <c r="O560" s="72"/>
      <c r="P560" s="203">
        <f>O560*H560</f>
        <v>0</v>
      </c>
      <c r="Q560" s="203">
        <v>0</v>
      </c>
      <c r="R560" s="203">
        <f>Q560*H560</f>
        <v>0</v>
      </c>
      <c r="S560" s="203">
        <v>0</v>
      </c>
      <c r="T560" s="204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205" t="s">
        <v>179</v>
      </c>
      <c r="AT560" s="205" t="s">
        <v>170</v>
      </c>
      <c r="AU560" s="205" t="s">
        <v>82</v>
      </c>
      <c r="AY560" s="18" t="s">
        <v>166</v>
      </c>
      <c r="BE560" s="206">
        <f>IF(N560="základní",J560,0)</f>
        <v>0</v>
      </c>
      <c r="BF560" s="206">
        <f>IF(N560="snížená",J560,0)</f>
        <v>0</v>
      </c>
      <c r="BG560" s="206">
        <f>IF(N560="zákl. přenesená",J560,0)</f>
        <v>0</v>
      </c>
      <c r="BH560" s="206">
        <f>IF(N560="sníž. přenesená",J560,0)</f>
        <v>0</v>
      </c>
      <c r="BI560" s="206">
        <f>IF(N560="nulová",J560,0)</f>
        <v>0</v>
      </c>
      <c r="BJ560" s="18" t="s">
        <v>80</v>
      </c>
      <c r="BK560" s="206">
        <f>ROUND(I560*H560,2)</f>
        <v>0</v>
      </c>
      <c r="BL560" s="18" t="s">
        <v>179</v>
      </c>
      <c r="BM560" s="205" t="s">
        <v>577</v>
      </c>
    </row>
    <row r="561" spans="1:65" s="2" customFormat="1" ht="24.2" customHeight="1">
      <c r="A561" s="35"/>
      <c r="B561" s="36"/>
      <c r="C561" s="193" t="s">
        <v>578</v>
      </c>
      <c r="D561" s="193" t="s">
        <v>170</v>
      </c>
      <c r="E561" s="194" t="s">
        <v>579</v>
      </c>
      <c r="F561" s="195" t="s">
        <v>580</v>
      </c>
      <c r="G561" s="196" t="s">
        <v>193</v>
      </c>
      <c r="H561" s="197">
        <v>2.5000000000000001E-2</v>
      </c>
      <c r="I561" s="198"/>
      <c r="J561" s="199">
        <f>ROUND(I561*H561,2)</f>
        <v>0</v>
      </c>
      <c r="K561" s="200"/>
      <c r="L561" s="40"/>
      <c r="M561" s="201" t="s">
        <v>1</v>
      </c>
      <c r="N561" s="202" t="s">
        <v>38</v>
      </c>
      <c r="O561" s="72"/>
      <c r="P561" s="203">
        <f>O561*H561</f>
        <v>0</v>
      </c>
      <c r="Q561" s="203">
        <v>0</v>
      </c>
      <c r="R561" s="203">
        <f>Q561*H561</f>
        <v>0</v>
      </c>
      <c r="S561" s="203">
        <v>0</v>
      </c>
      <c r="T561" s="204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205" t="s">
        <v>179</v>
      </c>
      <c r="AT561" s="205" t="s">
        <v>170</v>
      </c>
      <c r="AU561" s="205" t="s">
        <v>82</v>
      </c>
      <c r="AY561" s="18" t="s">
        <v>166</v>
      </c>
      <c r="BE561" s="206">
        <f>IF(N561="základní",J561,0)</f>
        <v>0</v>
      </c>
      <c r="BF561" s="206">
        <f>IF(N561="snížená",J561,0)</f>
        <v>0</v>
      </c>
      <c r="BG561" s="206">
        <f>IF(N561="zákl. přenesená",J561,0)</f>
        <v>0</v>
      </c>
      <c r="BH561" s="206">
        <f>IF(N561="sníž. přenesená",J561,0)</f>
        <v>0</v>
      </c>
      <c r="BI561" s="206">
        <f>IF(N561="nulová",J561,0)</f>
        <v>0</v>
      </c>
      <c r="BJ561" s="18" t="s">
        <v>80</v>
      </c>
      <c r="BK561" s="206">
        <f>ROUND(I561*H561,2)</f>
        <v>0</v>
      </c>
      <c r="BL561" s="18" t="s">
        <v>179</v>
      </c>
      <c r="BM561" s="205" t="s">
        <v>581</v>
      </c>
    </row>
    <row r="562" spans="1:65" s="12" customFormat="1" ht="22.9" customHeight="1">
      <c r="B562" s="177"/>
      <c r="C562" s="178"/>
      <c r="D562" s="179" t="s">
        <v>72</v>
      </c>
      <c r="E562" s="191" t="s">
        <v>582</v>
      </c>
      <c r="F562" s="191" t="s">
        <v>583</v>
      </c>
      <c r="G562" s="178"/>
      <c r="H562" s="178"/>
      <c r="I562" s="181"/>
      <c r="J562" s="192">
        <f>BK562</f>
        <v>0</v>
      </c>
      <c r="K562" s="178"/>
      <c r="L562" s="183"/>
      <c r="M562" s="184"/>
      <c r="N562" s="185"/>
      <c r="O562" s="185"/>
      <c r="P562" s="186">
        <f>SUM(P563:P578)</f>
        <v>0</v>
      </c>
      <c r="Q562" s="185"/>
      <c r="R562" s="186">
        <f>SUM(R563:R578)</f>
        <v>4.3500000000000004E-2</v>
      </c>
      <c r="S562" s="185"/>
      <c r="T562" s="187">
        <f>SUM(T563:T578)</f>
        <v>0.192</v>
      </c>
      <c r="AR562" s="188" t="s">
        <v>82</v>
      </c>
      <c r="AT562" s="189" t="s">
        <v>72</v>
      </c>
      <c r="AU562" s="189" t="s">
        <v>80</v>
      </c>
      <c r="AY562" s="188" t="s">
        <v>166</v>
      </c>
      <c r="BK562" s="190">
        <f>SUM(BK563:BK578)</f>
        <v>0</v>
      </c>
    </row>
    <row r="563" spans="1:65" s="2" customFormat="1" ht="24.2" customHeight="1">
      <c r="A563" s="35"/>
      <c r="B563" s="36"/>
      <c r="C563" s="193" t="s">
        <v>584</v>
      </c>
      <c r="D563" s="193" t="s">
        <v>170</v>
      </c>
      <c r="E563" s="194" t="s">
        <v>585</v>
      </c>
      <c r="F563" s="195" t="s">
        <v>586</v>
      </c>
      <c r="G563" s="196" t="s">
        <v>240</v>
      </c>
      <c r="H563" s="197">
        <v>3</v>
      </c>
      <c r="I563" s="198"/>
      <c r="J563" s="199">
        <f>ROUND(I563*H563,2)</f>
        <v>0</v>
      </c>
      <c r="K563" s="200"/>
      <c r="L563" s="40"/>
      <c r="M563" s="201" t="s">
        <v>1</v>
      </c>
      <c r="N563" s="202" t="s">
        <v>38</v>
      </c>
      <c r="O563" s="72"/>
      <c r="P563" s="203">
        <f>O563*H563</f>
        <v>0</v>
      </c>
      <c r="Q563" s="203">
        <v>0</v>
      </c>
      <c r="R563" s="203">
        <f>Q563*H563</f>
        <v>0</v>
      </c>
      <c r="S563" s="203">
        <v>0</v>
      </c>
      <c r="T563" s="204">
        <f>S563*H563</f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205" t="s">
        <v>179</v>
      </c>
      <c r="AT563" s="205" t="s">
        <v>170</v>
      </c>
      <c r="AU563" s="205" t="s">
        <v>82</v>
      </c>
      <c r="AY563" s="18" t="s">
        <v>166</v>
      </c>
      <c r="BE563" s="206">
        <f>IF(N563="základní",J563,0)</f>
        <v>0</v>
      </c>
      <c r="BF563" s="206">
        <f>IF(N563="snížená",J563,0)</f>
        <v>0</v>
      </c>
      <c r="BG563" s="206">
        <f>IF(N563="zákl. přenesená",J563,0)</f>
        <v>0</v>
      </c>
      <c r="BH563" s="206">
        <f>IF(N563="sníž. přenesená",J563,0)</f>
        <v>0</v>
      </c>
      <c r="BI563" s="206">
        <f>IF(N563="nulová",J563,0)</f>
        <v>0</v>
      </c>
      <c r="BJ563" s="18" t="s">
        <v>80</v>
      </c>
      <c r="BK563" s="206">
        <f>ROUND(I563*H563,2)</f>
        <v>0</v>
      </c>
      <c r="BL563" s="18" t="s">
        <v>179</v>
      </c>
      <c r="BM563" s="205" t="s">
        <v>587</v>
      </c>
    </row>
    <row r="564" spans="1:65" s="13" customFormat="1" ht="11.25">
      <c r="B564" s="207"/>
      <c r="C564" s="208"/>
      <c r="D564" s="209" t="s">
        <v>176</v>
      </c>
      <c r="E564" s="210" t="s">
        <v>1</v>
      </c>
      <c r="F564" s="211" t="s">
        <v>242</v>
      </c>
      <c r="G564" s="208"/>
      <c r="H564" s="212">
        <v>3</v>
      </c>
      <c r="I564" s="213"/>
      <c r="J564" s="208"/>
      <c r="K564" s="208"/>
      <c r="L564" s="214"/>
      <c r="M564" s="215"/>
      <c r="N564" s="216"/>
      <c r="O564" s="216"/>
      <c r="P564" s="216"/>
      <c r="Q564" s="216"/>
      <c r="R564" s="216"/>
      <c r="S564" s="216"/>
      <c r="T564" s="217"/>
      <c r="AT564" s="218" t="s">
        <v>176</v>
      </c>
      <c r="AU564" s="218" t="s">
        <v>82</v>
      </c>
      <c r="AV564" s="13" t="s">
        <v>82</v>
      </c>
      <c r="AW564" s="13" t="s">
        <v>30</v>
      </c>
      <c r="AX564" s="13" t="s">
        <v>73</v>
      </c>
      <c r="AY564" s="218" t="s">
        <v>166</v>
      </c>
    </row>
    <row r="565" spans="1:65" s="14" customFormat="1" ht="11.25">
      <c r="B565" s="219"/>
      <c r="C565" s="220"/>
      <c r="D565" s="209" t="s">
        <v>176</v>
      </c>
      <c r="E565" s="221" t="s">
        <v>1</v>
      </c>
      <c r="F565" s="222" t="s">
        <v>178</v>
      </c>
      <c r="G565" s="220"/>
      <c r="H565" s="223">
        <v>3</v>
      </c>
      <c r="I565" s="224"/>
      <c r="J565" s="220"/>
      <c r="K565" s="220"/>
      <c r="L565" s="225"/>
      <c r="M565" s="226"/>
      <c r="N565" s="227"/>
      <c r="O565" s="227"/>
      <c r="P565" s="227"/>
      <c r="Q565" s="227"/>
      <c r="R565" s="227"/>
      <c r="S565" s="227"/>
      <c r="T565" s="228"/>
      <c r="AT565" s="229" t="s">
        <v>176</v>
      </c>
      <c r="AU565" s="229" t="s">
        <v>82</v>
      </c>
      <c r="AV565" s="14" t="s">
        <v>99</v>
      </c>
      <c r="AW565" s="14" t="s">
        <v>30</v>
      </c>
      <c r="AX565" s="14" t="s">
        <v>80</v>
      </c>
      <c r="AY565" s="229" t="s">
        <v>166</v>
      </c>
    </row>
    <row r="566" spans="1:65" s="2" customFormat="1" ht="24.2" customHeight="1">
      <c r="A566" s="35"/>
      <c r="B566" s="36"/>
      <c r="C566" s="193" t="s">
        <v>588</v>
      </c>
      <c r="D566" s="193" t="s">
        <v>170</v>
      </c>
      <c r="E566" s="194" t="s">
        <v>589</v>
      </c>
      <c r="F566" s="195" t="s">
        <v>590</v>
      </c>
      <c r="G566" s="196" t="s">
        <v>240</v>
      </c>
      <c r="H566" s="197">
        <v>3</v>
      </c>
      <c r="I566" s="198"/>
      <c r="J566" s="199">
        <f>ROUND(I566*H566,2)</f>
        <v>0</v>
      </c>
      <c r="K566" s="200"/>
      <c r="L566" s="40"/>
      <c r="M566" s="201" t="s">
        <v>1</v>
      </c>
      <c r="N566" s="202" t="s">
        <v>38</v>
      </c>
      <c r="O566" s="72"/>
      <c r="P566" s="203">
        <f>O566*H566</f>
        <v>0</v>
      </c>
      <c r="Q566" s="203">
        <v>0</v>
      </c>
      <c r="R566" s="203">
        <f>Q566*H566</f>
        <v>0</v>
      </c>
      <c r="S566" s="203">
        <v>0</v>
      </c>
      <c r="T566" s="204">
        <f>S566*H566</f>
        <v>0</v>
      </c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R566" s="205" t="s">
        <v>179</v>
      </c>
      <c r="AT566" s="205" t="s">
        <v>170</v>
      </c>
      <c r="AU566" s="205" t="s">
        <v>82</v>
      </c>
      <c r="AY566" s="18" t="s">
        <v>166</v>
      </c>
      <c r="BE566" s="206">
        <f>IF(N566="základní",J566,0)</f>
        <v>0</v>
      </c>
      <c r="BF566" s="206">
        <f>IF(N566="snížená",J566,0)</f>
        <v>0</v>
      </c>
      <c r="BG566" s="206">
        <f>IF(N566="zákl. přenesená",J566,0)</f>
        <v>0</v>
      </c>
      <c r="BH566" s="206">
        <f>IF(N566="sníž. přenesená",J566,0)</f>
        <v>0</v>
      </c>
      <c r="BI566" s="206">
        <f>IF(N566="nulová",J566,0)</f>
        <v>0</v>
      </c>
      <c r="BJ566" s="18" t="s">
        <v>80</v>
      </c>
      <c r="BK566" s="206">
        <f>ROUND(I566*H566,2)</f>
        <v>0</v>
      </c>
      <c r="BL566" s="18" t="s">
        <v>179</v>
      </c>
      <c r="BM566" s="205" t="s">
        <v>591</v>
      </c>
    </row>
    <row r="567" spans="1:65" s="13" customFormat="1" ht="11.25">
      <c r="B567" s="207"/>
      <c r="C567" s="208"/>
      <c r="D567" s="209" t="s">
        <v>176</v>
      </c>
      <c r="E567" s="210" t="s">
        <v>1</v>
      </c>
      <c r="F567" s="211" t="s">
        <v>592</v>
      </c>
      <c r="G567" s="208"/>
      <c r="H567" s="212">
        <v>3</v>
      </c>
      <c r="I567" s="213"/>
      <c r="J567" s="208"/>
      <c r="K567" s="208"/>
      <c r="L567" s="214"/>
      <c r="M567" s="215"/>
      <c r="N567" s="216"/>
      <c r="O567" s="216"/>
      <c r="P567" s="216"/>
      <c r="Q567" s="216"/>
      <c r="R567" s="216"/>
      <c r="S567" s="216"/>
      <c r="T567" s="217"/>
      <c r="AT567" s="218" t="s">
        <v>176</v>
      </c>
      <c r="AU567" s="218" t="s">
        <v>82</v>
      </c>
      <c r="AV567" s="13" t="s">
        <v>82</v>
      </c>
      <c r="AW567" s="13" t="s">
        <v>30</v>
      </c>
      <c r="AX567" s="13" t="s">
        <v>73</v>
      </c>
      <c r="AY567" s="218" t="s">
        <v>166</v>
      </c>
    </row>
    <row r="568" spans="1:65" s="14" customFormat="1" ht="11.25">
      <c r="B568" s="219"/>
      <c r="C568" s="220"/>
      <c r="D568" s="209" t="s">
        <v>176</v>
      </c>
      <c r="E568" s="221" t="s">
        <v>1</v>
      </c>
      <c r="F568" s="222" t="s">
        <v>178</v>
      </c>
      <c r="G568" s="220"/>
      <c r="H568" s="223">
        <v>3</v>
      </c>
      <c r="I568" s="224"/>
      <c r="J568" s="220"/>
      <c r="K568" s="220"/>
      <c r="L568" s="225"/>
      <c r="M568" s="226"/>
      <c r="N568" s="227"/>
      <c r="O568" s="227"/>
      <c r="P568" s="227"/>
      <c r="Q568" s="227"/>
      <c r="R568" s="227"/>
      <c r="S568" s="227"/>
      <c r="T568" s="228"/>
      <c r="AT568" s="229" t="s">
        <v>176</v>
      </c>
      <c r="AU568" s="229" t="s">
        <v>82</v>
      </c>
      <c r="AV568" s="14" t="s">
        <v>99</v>
      </c>
      <c r="AW568" s="14" t="s">
        <v>30</v>
      </c>
      <c r="AX568" s="14" t="s">
        <v>80</v>
      </c>
      <c r="AY568" s="229" t="s">
        <v>166</v>
      </c>
    </row>
    <row r="569" spans="1:65" s="2" customFormat="1" ht="24.2" customHeight="1">
      <c r="A569" s="35"/>
      <c r="B569" s="36"/>
      <c r="C569" s="241" t="s">
        <v>593</v>
      </c>
      <c r="D569" s="241" t="s">
        <v>208</v>
      </c>
      <c r="E569" s="242" t="s">
        <v>594</v>
      </c>
      <c r="F569" s="243" t="s">
        <v>595</v>
      </c>
      <c r="G569" s="244" t="s">
        <v>240</v>
      </c>
      <c r="H569" s="245">
        <v>3</v>
      </c>
      <c r="I569" s="246"/>
      <c r="J569" s="247">
        <f>ROUND(I569*H569,2)</f>
        <v>0</v>
      </c>
      <c r="K569" s="248"/>
      <c r="L569" s="249"/>
      <c r="M569" s="250" t="s">
        <v>1</v>
      </c>
      <c r="N569" s="251" t="s">
        <v>38</v>
      </c>
      <c r="O569" s="72"/>
      <c r="P569" s="203">
        <f>O569*H569</f>
        <v>0</v>
      </c>
      <c r="Q569" s="203">
        <v>1.4500000000000001E-2</v>
      </c>
      <c r="R569" s="203">
        <f>Q569*H569</f>
        <v>4.3500000000000004E-2</v>
      </c>
      <c r="S569" s="203">
        <v>0</v>
      </c>
      <c r="T569" s="204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205" t="s">
        <v>396</v>
      </c>
      <c r="AT569" s="205" t="s">
        <v>208</v>
      </c>
      <c r="AU569" s="205" t="s">
        <v>82</v>
      </c>
      <c r="AY569" s="18" t="s">
        <v>166</v>
      </c>
      <c r="BE569" s="206">
        <f>IF(N569="základní",J569,0)</f>
        <v>0</v>
      </c>
      <c r="BF569" s="206">
        <f>IF(N569="snížená",J569,0)</f>
        <v>0</v>
      </c>
      <c r="BG569" s="206">
        <f>IF(N569="zákl. přenesená",J569,0)</f>
        <v>0</v>
      </c>
      <c r="BH569" s="206">
        <f>IF(N569="sníž. přenesená",J569,0)</f>
        <v>0</v>
      </c>
      <c r="BI569" s="206">
        <f>IF(N569="nulová",J569,0)</f>
        <v>0</v>
      </c>
      <c r="BJ569" s="18" t="s">
        <v>80</v>
      </c>
      <c r="BK569" s="206">
        <f>ROUND(I569*H569,2)</f>
        <v>0</v>
      </c>
      <c r="BL569" s="18" t="s">
        <v>179</v>
      </c>
      <c r="BM569" s="205" t="s">
        <v>596</v>
      </c>
    </row>
    <row r="570" spans="1:65" s="13" customFormat="1" ht="11.25">
      <c r="B570" s="207"/>
      <c r="C570" s="208"/>
      <c r="D570" s="209" t="s">
        <v>176</v>
      </c>
      <c r="E570" s="210" t="s">
        <v>1</v>
      </c>
      <c r="F570" s="211" t="s">
        <v>592</v>
      </c>
      <c r="G570" s="208"/>
      <c r="H570" s="212">
        <v>3</v>
      </c>
      <c r="I570" s="213"/>
      <c r="J570" s="208"/>
      <c r="K570" s="208"/>
      <c r="L570" s="214"/>
      <c r="M570" s="215"/>
      <c r="N570" s="216"/>
      <c r="O570" s="216"/>
      <c r="P570" s="216"/>
      <c r="Q570" s="216"/>
      <c r="R570" s="216"/>
      <c r="S570" s="216"/>
      <c r="T570" s="217"/>
      <c r="AT570" s="218" t="s">
        <v>176</v>
      </c>
      <c r="AU570" s="218" t="s">
        <v>82</v>
      </c>
      <c r="AV570" s="13" t="s">
        <v>82</v>
      </c>
      <c r="AW570" s="13" t="s">
        <v>30</v>
      </c>
      <c r="AX570" s="13" t="s">
        <v>73</v>
      </c>
      <c r="AY570" s="218" t="s">
        <v>166</v>
      </c>
    </row>
    <row r="571" spans="1:65" s="14" customFormat="1" ht="11.25">
      <c r="B571" s="219"/>
      <c r="C571" s="220"/>
      <c r="D571" s="209" t="s">
        <v>176</v>
      </c>
      <c r="E571" s="221" t="s">
        <v>1</v>
      </c>
      <c r="F571" s="222" t="s">
        <v>178</v>
      </c>
      <c r="G571" s="220"/>
      <c r="H571" s="223">
        <v>3</v>
      </c>
      <c r="I571" s="224"/>
      <c r="J571" s="220"/>
      <c r="K571" s="220"/>
      <c r="L571" s="225"/>
      <c r="M571" s="226"/>
      <c r="N571" s="227"/>
      <c r="O571" s="227"/>
      <c r="P571" s="227"/>
      <c r="Q571" s="227"/>
      <c r="R571" s="227"/>
      <c r="S571" s="227"/>
      <c r="T571" s="228"/>
      <c r="AT571" s="229" t="s">
        <v>176</v>
      </c>
      <c r="AU571" s="229" t="s">
        <v>82</v>
      </c>
      <c r="AV571" s="14" t="s">
        <v>99</v>
      </c>
      <c r="AW571" s="14" t="s">
        <v>30</v>
      </c>
      <c r="AX571" s="14" t="s">
        <v>80</v>
      </c>
      <c r="AY571" s="229" t="s">
        <v>166</v>
      </c>
    </row>
    <row r="572" spans="1:65" s="2" customFormat="1" ht="21.75" customHeight="1">
      <c r="A572" s="35"/>
      <c r="B572" s="36"/>
      <c r="C572" s="193" t="s">
        <v>597</v>
      </c>
      <c r="D572" s="193" t="s">
        <v>170</v>
      </c>
      <c r="E572" s="194" t="s">
        <v>598</v>
      </c>
      <c r="F572" s="195" t="s">
        <v>599</v>
      </c>
      <c r="G572" s="196" t="s">
        <v>240</v>
      </c>
      <c r="H572" s="197">
        <v>3</v>
      </c>
      <c r="I572" s="198"/>
      <c r="J572" s="199">
        <f>ROUND(I572*H572,2)</f>
        <v>0</v>
      </c>
      <c r="K572" s="200"/>
      <c r="L572" s="40"/>
      <c r="M572" s="201" t="s">
        <v>1</v>
      </c>
      <c r="N572" s="202" t="s">
        <v>38</v>
      </c>
      <c r="O572" s="72"/>
      <c r="P572" s="203">
        <f>O572*H572</f>
        <v>0</v>
      </c>
      <c r="Q572" s="203">
        <v>0</v>
      </c>
      <c r="R572" s="203">
        <f>Q572*H572</f>
        <v>0</v>
      </c>
      <c r="S572" s="203">
        <v>0</v>
      </c>
      <c r="T572" s="204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205" t="s">
        <v>179</v>
      </c>
      <c r="AT572" s="205" t="s">
        <v>170</v>
      </c>
      <c r="AU572" s="205" t="s">
        <v>82</v>
      </c>
      <c r="AY572" s="18" t="s">
        <v>166</v>
      </c>
      <c r="BE572" s="206">
        <f>IF(N572="základní",J572,0)</f>
        <v>0</v>
      </c>
      <c r="BF572" s="206">
        <f>IF(N572="snížená",J572,0)</f>
        <v>0</v>
      </c>
      <c r="BG572" s="206">
        <f>IF(N572="zákl. přenesená",J572,0)</f>
        <v>0</v>
      </c>
      <c r="BH572" s="206">
        <f>IF(N572="sníž. přenesená",J572,0)</f>
        <v>0</v>
      </c>
      <c r="BI572" s="206">
        <f>IF(N572="nulová",J572,0)</f>
        <v>0</v>
      </c>
      <c r="BJ572" s="18" t="s">
        <v>80</v>
      </c>
      <c r="BK572" s="206">
        <f>ROUND(I572*H572,2)</f>
        <v>0</v>
      </c>
      <c r="BL572" s="18" t="s">
        <v>179</v>
      </c>
      <c r="BM572" s="205" t="s">
        <v>600</v>
      </c>
    </row>
    <row r="573" spans="1:65" s="13" customFormat="1" ht="11.25">
      <c r="B573" s="207"/>
      <c r="C573" s="208"/>
      <c r="D573" s="209" t="s">
        <v>176</v>
      </c>
      <c r="E573" s="210" t="s">
        <v>1</v>
      </c>
      <c r="F573" s="211" t="s">
        <v>592</v>
      </c>
      <c r="G573" s="208"/>
      <c r="H573" s="212">
        <v>3</v>
      </c>
      <c r="I573" s="213"/>
      <c r="J573" s="208"/>
      <c r="K573" s="208"/>
      <c r="L573" s="214"/>
      <c r="M573" s="215"/>
      <c r="N573" s="216"/>
      <c r="O573" s="216"/>
      <c r="P573" s="216"/>
      <c r="Q573" s="216"/>
      <c r="R573" s="216"/>
      <c r="S573" s="216"/>
      <c r="T573" s="217"/>
      <c r="AT573" s="218" t="s">
        <v>176</v>
      </c>
      <c r="AU573" s="218" t="s">
        <v>82</v>
      </c>
      <c r="AV573" s="13" t="s">
        <v>82</v>
      </c>
      <c r="AW573" s="13" t="s">
        <v>30</v>
      </c>
      <c r="AX573" s="13" t="s">
        <v>73</v>
      </c>
      <c r="AY573" s="218" t="s">
        <v>166</v>
      </c>
    </row>
    <row r="574" spans="1:65" s="14" customFormat="1" ht="11.25">
      <c r="B574" s="219"/>
      <c r="C574" s="220"/>
      <c r="D574" s="209" t="s">
        <v>176</v>
      </c>
      <c r="E574" s="221" t="s">
        <v>1</v>
      </c>
      <c r="F574" s="222" t="s">
        <v>178</v>
      </c>
      <c r="G574" s="220"/>
      <c r="H574" s="223">
        <v>3</v>
      </c>
      <c r="I574" s="224"/>
      <c r="J574" s="220"/>
      <c r="K574" s="220"/>
      <c r="L574" s="225"/>
      <c r="M574" s="226"/>
      <c r="N574" s="227"/>
      <c r="O574" s="227"/>
      <c r="P574" s="227"/>
      <c r="Q574" s="227"/>
      <c r="R574" s="227"/>
      <c r="S574" s="227"/>
      <c r="T574" s="228"/>
      <c r="AT574" s="229" t="s">
        <v>176</v>
      </c>
      <c r="AU574" s="229" t="s">
        <v>82</v>
      </c>
      <c r="AV574" s="14" t="s">
        <v>99</v>
      </c>
      <c r="AW574" s="14" t="s">
        <v>30</v>
      </c>
      <c r="AX574" s="14" t="s">
        <v>80</v>
      </c>
      <c r="AY574" s="229" t="s">
        <v>166</v>
      </c>
    </row>
    <row r="575" spans="1:65" s="2" customFormat="1" ht="24.2" customHeight="1">
      <c r="A575" s="35"/>
      <c r="B575" s="36"/>
      <c r="C575" s="193" t="s">
        <v>601</v>
      </c>
      <c r="D575" s="193" t="s">
        <v>170</v>
      </c>
      <c r="E575" s="194" t="s">
        <v>602</v>
      </c>
      <c r="F575" s="195" t="s">
        <v>603</v>
      </c>
      <c r="G575" s="196" t="s">
        <v>240</v>
      </c>
      <c r="H575" s="197">
        <v>8</v>
      </c>
      <c r="I575" s="198"/>
      <c r="J575" s="199">
        <f>ROUND(I575*H575,2)</f>
        <v>0</v>
      </c>
      <c r="K575" s="200"/>
      <c r="L575" s="40"/>
      <c r="M575" s="201" t="s">
        <v>1</v>
      </c>
      <c r="N575" s="202" t="s">
        <v>38</v>
      </c>
      <c r="O575" s="72"/>
      <c r="P575" s="203">
        <f>O575*H575</f>
        <v>0</v>
      </c>
      <c r="Q575" s="203">
        <v>0</v>
      </c>
      <c r="R575" s="203">
        <f>Q575*H575</f>
        <v>0</v>
      </c>
      <c r="S575" s="203">
        <v>2.4E-2</v>
      </c>
      <c r="T575" s="204">
        <f>S575*H575</f>
        <v>0.192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205" t="s">
        <v>179</v>
      </c>
      <c r="AT575" s="205" t="s">
        <v>170</v>
      </c>
      <c r="AU575" s="205" t="s">
        <v>82</v>
      </c>
      <c r="AY575" s="18" t="s">
        <v>166</v>
      </c>
      <c r="BE575" s="206">
        <f>IF(N575="základní",J575,0)</f>
        <v>0</v>
      </c>
      <c r="BF575" s="206">
        <f>IF(N575="snížená",J575,0)</f>
        <v>0</v>
      </c>
      <c r="BG575" s="206">
        <f>IF(N575="zákl. přenesená",J575,0)</f>
        <v>0</v>
      </c>
      <c r="BH575" s="206">
        <f>IF(N575="sníž. přenesená",J575,0)</f>
        <v>0</v>
      </c>
      <c r="BI575" s="206">
        <f>IF(N575="nulová",J575,0)</f>
        <v>0</v>
      </c>
      <c r="BJ575" s="18" t="s">
        <v>80</v>
      </c>
      <c r="BK575" s="206">
        <f>ROUND(I575*H575,2)</f>
        <v>0</v>
      </c>
      <c r="BL575" s="18" t="s">
        <v>179</v>
      </c>
      <c r="BM575" s="205" t="s">
        <v>604</v>
      </c>
    </row>
    <row r="576" spans="1:65" s="13" customFormat="1" ht="11.25">
      <c r="B576" s="207"/>
      <c r="C576" s="208"/>
      <c r="D576" s="209" t="s">
        <v>176</v>
      </c>
      <c r="E576" s="210" t="s">
        <v>1</v>
      </c>
      <c r="F576" s="211" t="s">
        <v>605</v>
      </c>
      <c r="G576" s="208"/>
      <c r="H576" s="212">
        <v>8</v>
      </c>
      <c r="I576" s="213"/>
      <c r="J576" s="208"/>
      <c r="K576" s="208"/>
      <c r="L576" s="214"/>
      <c r="M576" s="215"/>
      <c r="N576" s="216"/>
      <c r="O576" s="216"/>
      <c r="P576" s="216"/>
      <c r="Q576" s="216"/>
      <c r="R576" s="216"/>
      <c r="S576" s="216"/>
      <c r="T576" s="217"/>
      <c r="AT576" s="218" t="s">
        <v>176</v>
      </c>
      <c r="AU576" s="218" t="s">
        <v>82</v>
      </c>
      <c r="AV576" s="13" t="s">
        <v>82</v>
      </c>
      <c r="AW576" s="13" t="s">
        <v>30</v>
      </c>
      <c r="AX576" s="13" t="s">
        <v>73</v>
      </c>
      <c r="AY576" s="218" t="s">
        <v>166</v>
      </c>
    </row>
    <row r="577" spans="1:65" s="14" customFormat="1" ht="11.25">
      <c r="B577" s="219"/>
      <c r="C577" s="220"/>
      <c r="D577" s="209" t="s">
        <v>176</v>
      </c>
      <c r="E577" s="221" t="s">
        <v>1</v>
      </c>
      <c r="F577" s="222" t="s">
        <v>178</v>
      </c>
      <c r="G577" s="220"/>
      <c r="H577" s="223">
        <v>8</v>
      </c>
      <c r="I577" s="224"/>
      <c r="J577" s="220"/>
      <c r="K577" s="220"/>
      <c r="L577" s="225"/>
      <c r="M577" s="226"/>
      <c r="N577" s="227"/>
      <c r="O577" s="227"/>
      <c r="P577" s="227"/>
      <c r="Q577" s="227"/>
      <c r="R577" s="227"/>
      <c r="S577" s="227"/>
      <c r="T577" s="228"/>
      <c r="AT577" s="229" t="s">
        <v>176</v>
      </c>
      <c r="AU577" s="229" t="s">
        <v>82</v>
      </c>
      <c r="AV577" s="14" t="s">
        <v>99</v>
      </c>
      <c r="AW577" s="14" t="s">
        <v>30</v>
      </c>
      <c r="AX577" s="14" t="s">
        <v>80</v>
      </c>
      <c r="AY577" s="229" t="s">
        <v>166</v>
      </c>
    </row>
    <row r="578" spans="1:65" s="2" customFormat="1" ht="24.2" customHeight="1">
      <c r="A578" s="35"/>
      <c r="B578" s="36"/>
      <c r="C578" s="193" t="s">
        <v>606</v>
      </c>
      <c r="D578" s="193" t="s">
        <v>170</v>
      </c>
      <c r="E578" s="194" t="s">
        <v>607</v>
      </c>
      <c r="F578" s="195" t="s">
        <v>608</v>
      </c>
      <c r="G578" s="196" t="s">
        <v>609</v>
      </c>
      <c r="H578" s="262"/>
      <c r="I578" s="198"/>
      <c r="J578" s="199">
        <f>ROUND(I578*H578,2)</f>
        <v>0</v>
      </c>
      <c r="K578" s="200"/>
      <c r="L578" s="40"/>
      <c r="M578" s="201" t="s">
        <v>1</v>
      </c>
      <c r="N578" s="202" t="s">
        <v>38</v>
      </c>
      <c r="O578" s="72"/>
      <c r="P578" s="203">
        <f>O578*H578</f>
        <v>0</v>
      </c>
      <c r="Q578" s="203">
        <v>0</v>
      </c>
      <c r="R578" s="203">
        <f>Q578*H578</f>
        <v>0</v>
      </c>
      <c r="S578" s="203">
        <v>0</v>
      </c>
      <c r="T578" s="204">
        <f>S578*H578</f>
        <v>0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205" t="s">
        <v>179</v>
      </c>
      <c r="AT578" s="205" t="s">
        <v>170</v>
      </c>
      <c r="AU578" s="205" t="s">
        <v>82</v>
      </c>
      <c r="AY578" s="18" t="s">
        <v>166</v>
      </c>
      <c r="BE578" s="206">
        <f>IF(N578="základní",J578,0)</f>
        <v>0</v>
      </c>
      <c r="BF578" s="206">
        <f>IF(N578="snížená",J578,0)</f>
        <v>0</v>
      </c>
      <c r="BG578" s="206">
        <f>IF(N578="zákl. přenesená",J578,0)</f>
        <v>0</v>
      </c>
      <c r="BH578" s="206">
        <f>IF(N578="sníž. přenesená",J578,0)</f>
        <v>0</v>
      </c>
      <c r="BI578" s="206">
        <f>IF(N578="nulová",J578,0)</f>
        <v>0</v>
      </c>
      <c r="BJ578" s="18" t="s">
        <v>80</v>
      </c>
      <c r="BK578" s="206">
        <f>ROUND(I578*H578,2)</f>
        <v>0</v>
      </c>
      <c r="BL578" s="18" t="s">
        <v>179</v>
      </c>
      <c r="BM578" s="205" t="s">
        <v>610</v>
      </c>
    </row>
    <row r="579" spans="1:65" s="12" customFormat="1" ht="22.9" customHeight="1">
      <c r="B579" s="177"/>
      <c r="C579" s="178"/>
      <c r="D579" s="179" t="s">
        <v>72</v>
      </c>
      <c r="E579" s="191" t="s">
        <v>611</v>
      </c>
      <c r="F579" s="191" t="s">
        <v>612</v>
      </c>
      <c r="G579" s="178"/>
      <c r="H579" s="178"/>
      <c r="I579" s="181"/>
      <c r="J579" s="192">
        <f>BK579</f>
        <v>0</v>
      </c>
      <c r="K579" s="178"/>
      <c r="L579" s="183"/>
      <c r="M579" s="184"/>
      <c r="N579" s="185"/>
      <c r="O579" s="185"/>
      <c r="P579" s="186">
        <f>SUM(P580:P663)</f>
        <v>0</v>
      </c>
      <c r="Q579" s="185"/>
      <c r="R579" s="186">
        <f>SUM(R580:R663)</f>
        <v>0.27838679999999999</v>
      </c>
      <c r="S579" s="185"/>
      <c r="T579" s="187">
        <f>SUM(T580:T663)</f>
        <v>0</v>
      </c>
      <c r="AR579" s="188" t="s">
        <v>82</v>
      </c>
      <c r="AT579" s="189" t="s">
        <v>72</v>
      </c>
      <c r="AU579" s="189" t="s">
        <v>80</v>
      </c>
      <c r="AY579" s="188" t="s">
        <v>166</v>
      </c>
      <c r="BK579" s="190">
        <f>SUM(BK580:BK663)</f>
        <v>0</v>
      </c>
    </row>
    <row r="580" spans="1:65" s="2" customFormat="1" ht="16.5" customHeight="1">
      <c r="A580" s="35"/>
      <c r="B580" s="36"/>
      <c r="C580" s="193" t="s">
        <v>613</v>
      </c>
      <c r="D580" s="193" t="s">
        <v>170</v>
      </c>
      <c r="E580" s="194" t="s">
        <v>614</v>
      </c>
      <c r="F580" s="195" t="s">
        <v>615</v>
      </c>
      <c r="G580" s="196" t="s">
        <v>234</v>
      </c>
      <c r="H580" s="197">
        <v>23.34</v>
      </c>
      <c r="I580" s="198"/>
      <c r="J580" s="199">
        <f>ROUND(I580*H580,2)</f>
        <v>0</v>
      </c>
      <c r="K580" s="200"/>
      <c r="L580" s="40"/>
      <c r="M580" s="201" t="s">
        <v>1</v>
      </c>
      <c r="N580" s="202" t="s">
        <v>38</v>
      </c>
      <c r="O580" s="72"/>
      <c r="P580" s="203">
        <f>O580*H580</f>
        <v>0</v>
      </c>
      <c r="Q580" s="203">
        <v>0</v>
      </c>
      <c r="R580" s="203">
        <f>Q580*H580</f>
        <v>0</v>
      </c>
      <c r="S580" s="203">
        <v>0</v>
      </c>
      <c r="T580" s="204">
        <f>S580*H580</f>
        <v>0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205" t="s">
        <v>179</v>
      </c>
      <c r="AT580" s="205" t="s">
        <v>170</v>
      </c>
      <c r="AU580" s="205" t="s">
        <v>82</v>
      </c>
      <c r="AY580" s="18" t="s">
        <v>166</v>
      </c>
      <c r="BE580" s="206">
        <f>IF(N580="základní",J580,0)</f>
        <v>0</v>
      </c>
      <c r="BF580" s="206">
        <f>IF(N580="snížená",J580,0)</f>
        <v>0</v>
      </c>
      <c r="BG580" s="206">
        <f>IF(N580="zákl. přenesená",J580,0)</f>
        <v>0</v>
      </c>
      <c r="BH580" s="206">
        <f>IF(N580="sníž. přenesená",J580,0)</f>
        <v>0</v>
      </c>
      <c r="BI580" s="206">
        <f>IF(N580="nulová",J580,0)</f>
        <v>0</v>
      </c>
      <c r="BJ580" s="18" t="s">
        <v>80</v>
      </c>
      <c r="BK580" s="206">
        <f>ROUND(I580*H580,2)</f>
        <v>0</v>
      </c>
      <c r="BL580" s="18" t="s">
        <v>179</v>
      </c>
      <c r="BM580" s="205" t="s">
        <v>616</v>
      </c>
    </row>
    <row r="581" spans="1:65" s="16" customFormat="1" ht="11.25">
      <c r="B581" s="252"/>
      <c r="C581" s="253"/>
      <c r="D581" s="209" t="s">
        <v>176</v>
      </c>
      <c r="E581" s="254" t="s">
        <v>1</v>
      </c>
      <c r="F581" s="255" t="s">
        <v>322</v>
      </c>
      <c r="G581" s="253"/>
      <c r="H581" s="254" t="s">
        <v>1</v>
      </c>
      <c r="I581" s="256"/>
      <c r="J581" s="253"/>
      <c r="K581" s="253"/>
      <c r="L581" s="257"/>
      <c r="M581" s="258"/>
      <c r="N581" s="259"/>
      <c r="O581" s="259"/>
      <c r="P581" s="259"/>
      <c r="Q581" s="259"/>
      <c r="R581" s="259"/>
      <c r="S581" s="259"/>
      <c r="T581" s="260"/>
      <c r="AT581" s="261" t="s">
        <v>176</v>
      </c>
      <c r="AU581" s="261" t="s">
        <v>82</v>
      </c>
      <c r="AV581" s="16" t="s">
        <v>80</v>
      </c>
      <c r="AW581" s="16" t="s">
        <v>30</v>
      </c>
      <c r="AX581" s="16" t="s">
        <v>73</v>
      </c>
      <c r="AY581" s="261" t="s">
        <v>166</v>
      </c>
    </row>
    <row r="582" spans="1:65" s="13" customFormat="1" ht="11.25">
      <c r="B582" s="207"/>
      <c r="C582" s="208"/>
      <c r="D582" s="209" t="s">
        <v>176</v>
      </c>
      <c r="E582" s="210" t="s">
        <v>1</v>
      </c>
      <c r="F582" s="211" t="s">
        <v>362</v>
      </c>
      <c r="G582" s="208"/>
      <c r="H582" s="212">
        <v>1.2</v>
      </c>
      <c r="I582" s="213"/>
      <c r="J582" s="208"/>
      <c r="K582" s="208"/>
      <c r="L582" s="214"/>
      <c r="M582" s="215"/>
      <c r="N582" s="216"/>
      <c r="O582" s="216"/>
      <c r="P582" s="216"/>
      <c r="Q582" s="216"/>
      <c r="R582" s="216"/>
      <c r="S582" s="216"/>
      <c r="T582" s="217"/>
      <c r="AT582" s="218" t="s">
        <v>176</v>
      </c>
      <c r="AU582" s="218" t="s">
        <v>82</v>
      </c>
      <c r="AV582" s="13" t="s">
        <v>82</v>
      </c>
      <c r="AW582" s="13" t="s">
        <v>30</v>
      </c>
      <c r="AX582" s="13" t="s">
        <v>73</v>
      </c>
      <c r="AY582" s="218" t="s">
        <v>166</v>
      </c>
    </row>
    <row r="583" spans="1:65" s="13" customFormat="1" ht="11.25">
      <c r="B583" s="207"/>
      <c r="C583" s="208"/>
      <c r="D583" s="209" t="s">
        <v>176</v>
      </c>
      <c r="E583" s="210" t="s">
        <v>1</v>
      </c>
      <c r="F583" s="211" t="s">
        <v>364</v>
      </c>
      <c r="G583" s="208"/>
      <c r="H583" s="212">
        <v>7.1</v>
      </c>
      <c r="I583" s="213"/>
      <c r="J583" s="208"/>
      <c r="K583" s="208"/>
      <c r="L583" s="214"/>
      <c r="M583" s="215"/>
      <c r="N583" s="216"/>
      <c r="O583" s="216"/>
      <c r="P583" s="216"/>
      <c r="Q583" s="216"/>
      <c r="R583" s="216"/>
      <c r="S583" s="216"/>
      <c r="T583" s="217"/>
      <c r="AT583" s="218" t="s">
        <v>176</v>
      </c>
      <c r="AU583" s="218" t="s">
        <v>82</v>
      </c>
      <c r="AV583" s="13" t="s">
        <v>82</v>
      </c>
      <c r="AW583" s="13" t="s">
        <v>30</v>
      </c>
      <c r="AX583" s="13" t="s">
        <v>73</v>
      </c>
      <c r="AY583" s="218" t="s">
        <v>166</v>
      </c>
    </row>
    <row r="584" spans="1:65" s="13" customFormat="1" ht="11.25">
      <c r="B584" s="207"/>
      <c r="C584" s="208"/>
      <c r="D584" s="209" t="s">
        <v>176</v>
      </c>
      <c r="E584" s="210" t="s">
        <v>1</v>
      </c>
      <c r="F584" s="211" t="s">
        <v>365</v>
      </c>
      <c r="G584" s="208"/>
      <c r="H584" s="212">
        <v>1.7</v>
      </c>
      <c r="I584" s="213"/>
      <c r="J584" s="208"/>
      <c r="K584" s="208"/>
      <c r="L584" s="214"/>
      <c r="M584" s="215"/>
      <c r="N584" s="216"/>
      <c r="O584" s="216"/>
      <c r="P584" s="216"/>
      <c r="Q584" s="216"/>
      <c r="R584" s="216"/>
      <c r="S584" s="216"/>
      <c r="T584" s="217"/>
      <c r="AT584" s="218" t="s">
        <v>176</v>
      </c>
      <c r="AU584" s="218" t="s">
        <v>82</v>
      </c>
      <c r="AV584" s="13" t="s">
        <v>82</v>
      </c>
      <c r="AW584" s="13" t="s">
        <v>30</v>
      </c>
      <c r="AX584" s="13" t="s">
        <v>73</v>
      </c>
      <c r="AY584" s="218" t="s">
        <v>166</v>
      </c>
    </row>
    <row r="585" spans="1:65" s="13" customFormat="1" ht="11.25">
      <c r="B585" s="207"/>
      <c r="C585" s="208"/>
      <c r="D585" s="209" t="s">
        <v>176</v>
      </c>
      <c r="E585" s="210" t="s">
        <v>1</v>
      </c>
      <c r="F585" s="211" t="s">
        <v>366</v>
      </c>
      <c r="G585" s="208"/>
      <c r="H585" s="212">
        <v>5.3</v>
      </c>
      <c r="I585" s="213"/>
      <c r="J585" s="208"/>
      <c r="K585" s="208"/>
      <c r="L585" s="214"/>
      <c r="M585" s="215"/>
      <c r="N585" s="216"/>
      <c r="O585" s="216"/>
      <c r="P585" s="216"/>
      <c r="Q585" s="216"/>
      <c r="R585" s="216"/>
      <c r="S585" s="216"/>
      <c r="T585" s="217"/>
      <c r="AT585" s="218" t="s">
        <v>176</v>
      </c>
      <c r="AU585" s="218" t="s">
        <v>82</v>
      </c>
      <c r="AV585" s="13" t="s">
        <v>82</v>
      </c>
      <c r="AW585" s="13" t="s">
        <v>30</v>
      </c>
      <c r="AX585" s="13" t="s">
        <v>73</v>
      </c>
      <c r="AY585" s="218" t="s">
        <v>166</v>
      </c>
    </row>
    <row r="586" spans="1:65" s="13" customFormat="1" ht="11.25">
      <c r="B586" s="207"/>
      <c r="C586" s="208"/>
      <c r="D586" s="209" t="s">
        <v>176</v>
      </c>
      <c r="E586" s="210" t="s">
        <v>1</v>
      </c>
      <c r="F586" s="211" t="s">
        <v>367</v>
      </c>
      <c r="G586" s="208"/>
      <c r="H586" s="212">
        <v>1.4</v>
      </c>
      <c r="I586" s="213"/>
      <c r="J586" s="208"/>
      <c r="K586" s="208"/>
      <c r="L586" s="214"/>
      <c r="M586" s="215"/>
      <c r="N586" s="216"/>
      <c r="O586" s="216"/>
      <c r="P586" s="216"/>
      <c r="Q586" s="216"/>
      <c r="R586" s="216"/>
      <c r="S586" s="216"/>
      <c r="T586" s="217"/>
      <c r="AT586" s="218" t="s">
        <v>176</v>
      </c>
      <c r="AU586" s="218" t="s">
        <v>82</v>
      </c>
      <c r="AV586" s="13" t="s">
        <v>82</v>
      </c>
      <c r="AW586" s="13" t="s">
        <v>30</v>
      </c>
      <c r="AX586" s="13" t="s">
        <v>73</v>
      </c>
      <c r="AY586" s="218" t="s">
        <v>166</v>
      </c>
    </row>
    <row r="587" spans="1:65" s="13" customFormat="1" ht="11.25">
      <c r="B587" s="207"/>
      <c r="C587" s="208"/>
      <c r="D587" s="209" t="s">
        <v>176</v>
      </c>
      <c r="E587" s="210" t="s">
        <v>1</v>
      </c>
      <c r="F587" s="211" t="s">
        <v>368</v>
      </c>
      <c r="G587" s="208"/>
      <c r="H587" s="212">
        <v>2.9</v>
      </c>
      <c r="I587" s="213"/>
      <c r="J587" s="208"/>
      <c r="K587" s="208"/>
      <c r="L587" s="214"/>
      <c r="M587" s="215"/>
      <c r="N587" s="216"/>
      <c r="O587" s="216"/>
      <c r="P587" s="216"/>
      <c r="Q587" s="216"/>
      <c r="R587" s="216"/>
      <c r="S587" s="216"/>
      <c r="T587" s="217"/>
      <c r="AT587" s="218" t="s">
        <v>176</v>
      </c>
      <c r="AU587" s="218" t="s">
        <v>82</v>
      </c>
      <c r="AV587" s="13" t="s">
        <v>82</v>
      </c>
      <c r="AW587" s="13" t="s">
        <v>30</v>
      </c>
      <c r="AX587" s="13" t="s">
        <v>73</v>
      </c>
      <c r="AY587" s="218" t="s">
        <v>166</v>
      </c>
    </row>
    <row r="588" spans="1:65" s="13" customFormat="1" ht="11.25">
      <c r="B588" s="207"/>
      <c r="C588" s="208"/>
      <c r="D588" s="209" t="s">
        <v>176</v>
      </c>
      <c r="E588" s="210" t="s">
        <v>1</v>
      </c>
      <c r="F588" s="211" t="s">
        <v>369</v>
      </c>
      <c r="G588" s="208"/>
      <c r="H588" s="212">
        <v>2.2999999999999998</v>
      </c>
      <c r="I588" s="213"/>
      <c r="J588" s="208"/>
      <c r="K588" s="208"/>
      <c r="L588" s="214"/>
      <c r="M588" s="215"/>
      <c r="N588" s="216"/>
      <c r="O588" s="216"/>
      <c r="P588" s="216"/>
      <c r="Q588" s="216"/>
      <c r="R588" s="216"/>
      <c r="S588" s="216"/>
      <c r="T588" s="217"/>
      <c r="AT588" s="218" t="s">
        <v>176</v>
      </c>
      <c r="AU588" s="218" t="s">
        <v>82</v>
      </c>
      <c r="AV588" s="13" t="s">
        <v>82</v>
      </c>
      <c r="AW588" s="13" t="s">
        <v>30</v>
      </c>
      <c r="AX588" s="13" t="s">
        <v>73</v>
      </c>
      <c r="AY588" s="218" t="s">
        <v>166</v>
      </c>
    </row>
    <row r="589" spans="1:65" s="13" customFormat="1" ht="11.25">
      <c r="B589" s="207"/>
      <c r="C589" s="208"/>
      <c r="D589" s="209" t="s">
        <v>176</v>
      </c>
      <c r="E589" s="210" t="s">
        <v>1</v>
      </c>
      <c r="F589" s="211" t="s">
        <v>502</v>
      </c>
      <c r="G589" s="208"/>
      <c r="H589" s="212">
        <v>0.72</v>
      </c>
      <c r="I589" s="213"/>
      <c r="J589" s="208"/>
      <c r="K589" s="208"/>
      <c r="L589" s="214"/>
      <c r="M589" s="215"/>
      <c r="N589" s="216"/>
      <c r="O589" s="216"/>
      <c r="P589" s="216"/>
      <c r="Q589" s="216"/>
      <c r="R589" s="216"/>
      <c r="S589" s="216"/>
      <c r="T589" s="217"/>
      <c r="AT589" s="218" t="s">
        <v>176</v>
      </c>
      <c r="AU589" s="218" t="s">
        <v>82</v>
      </c>
      <c r="AV589" s="13" t="s">
        <v>82</v>
      </c>
      <c r="AW589" s="13" t="s">
        <v>30</v>
      </c>
      <c r="AX589" s="13" t="s">
        <v>73</v>
      </c>
      <c r="AY589" s="218" t="s">
        <v>166</v>
      </c>
    </row>
    <row r="590" spans="1:65" s="13" customFormat="1" ht="11.25">
      <c r="B590" s="207"/>
      <c r="C590" s="208"/>
      <c r="D590" s="209" t="s">
        <v>176</v>
      </c>
      <c r="E590" s="210" t="s">
        <v>1</v>
      </c>
      <c r="F590" s="211" t="s">
        <v>617</v>
      </c>
      <c r="G590" s="208"/>
      <c r="H590" s="212">
        <v>0.72</v>
      </c>
      <c r="I590" s="213"/>
      <c r="J590" s="208"/>
      <c r="K590" s="208"/>
      <c r="L590" s="214"/>
      <c r="M590" s="215"/>
      <c r="N590" s="216"/>
      <c r="O590" s="216"/>
      <c r="P590" s="216"/>
      <c r="Q590" s="216"/>
      <c r="R590" s="216"/>
      <c r="S590" s="216"/>
      <c r="T590" s="217"/>
      <c r="AT590" s="218" t="s">
        <v>176</v>
      </c>
      <c r="AU590" s="218" t="s">
        <v>82</v>
      </c>
      <c r="AV590" s="13" t="s">
        <v>82</v>
      </c>
      <c r="AW590" s="13" t="s">
        <v>30</v>
      </c>
      <c r="AX590" s="13" t="s">
        <v>73</v>
      </c>
      <c r="AY590" s="218" t="s">
        <v>166</v>
      </c>
    </row>
    <row r="591" spans="1:65" s="14" customFormat="1" ht="11.25">
      <c r="B591" s="219"/>
      <c r="C591" s="220"/>
      <c r="D591" s="209" t="s">
        <v>176</v>
      </c>
      <c r="E591" s="221" t="s">
        <v>1</v>
      </c>
      <c r="F591" s="222" t="s">
        <v>178</v>
      </c>
      <c r="G591" s="220"/>
      <c r="H591" s="223">
        <v>23.339999999999993</v>
      </c>
      <c r="I591" s="224"/>
      <c r="J591" s="220"/>
      <c r="K591" s="220"/>
      <c r="L591" s="225"/>
      <c r="M591" s="226"/>
      <c r="N591" s="227"/>
      <c r="O591" s="227"/>
      <c r="P591" s="227"/>
      <c r="Q591" s="227"/>
      <c r="R591" s="227"/>
      <c r="S591" s="227"/>
      <c r="T591" s="228"/>
      <c r="AT591" s="229" t="s">
        <v>176</v>
      </c>
      <c r="AU591" s="229" t="s">
        <v>82</v>
      </c>
      <c r="AV591" s="14" t="s">
        <v>99</v>
      </c>
      <c r="AW591" s="14" t="s">
        <v>30</v>
      </c>
      <c r="AX591" s="14" t="s">
        <v>73</v>
      </c>
      <c r="AY591" s="229" t="s">
        <v>166</v>
      </c>
    </row>
    <row r="592" spans="1:65" s="15" customFormat="1" ht="11.25">
      <c r="B592" s="230"/>
      <c r="C592" s="231"/>
      <c r="D592" s="209" t="s">
        <v>176</v>
      </c>
      <c r="E592" s="232" t="s">
        <v>1</v>
      </c>
      <c r="F592" s="233" t="s">
        <v>206</v>
      </c>
      <c r="G592" s="231"/>
      <c r="H592" s="234">
        <v>23.339999999999993</v>
      </c>
      <c r="I592" s="235"/>
      <c r="J592" s="231"/>
      <c r="K592" s="231"/>
      <c r="L592" s="236"/>
      <c r="M592" s="237"/>
      <c r="N592" s="238"/>
      <c r="O592" s="238"/>
      <c r="P592" s="238"/>
      <c r="Q592" s="238"/>
      <c r="R592" s="238"/>
      <c r="S592" s="238"/>
      <c r="T592" s="239"/>
      <c r="AT592" s="240" t="s">
        <v>176</v>
      </c>
      <c r="AU592" s="240" t="s">
        <v>82</v>
      </c>
      <c r="AV592" s="15" t="s">
        <v>174</v>
      </c>
      <c r="AW592" s="15" t="s">
        <v>30</v>
      </c>
      <c r="AX592" s="15" t="s">
        <v>80</v>
      </c>
      <c r="AY592" s="240" t="s">
        <v>166</v>
      </c>
    </row>
    <row r="593" spans="1:65" s="2" customFormat="1" ht="16.5" customHeight="1">
      <c r="A593" s="35"/>
      <c r="B593" s="36"/>
      <c r="C593" s="193" t="s">
        <v>618</v>
      </c>
      <c r="D593" s="193" t="s">
        <v>170</v>
      </c>
      <c r="E593" s="194" t="s">
        <v>619</v>
      </c>
      <c r="F593" s="195" t="s">
        <v>620</v>
      </c>
      <c r="G593" s="196" t="s">
        <v>234</v>
      </c>
      <c r="H593" s="197">
        <v>23.34</v>
      </c>
      <c r="I593" s="198"/>
      <c r="J593" s="199">
        <f>ROUND(I593*H593,2)</f>
        <v>0</v>
      </c>
      <c r="K593" s="200"/>
      <c r="L593" s="40"/>
      <c r="M593" s="201" t="s">
        <v>1</v>
      </c>
      <c r="N593" s="202" t="s">
        <v>38</v>
      </c>
      <c r="O593" s="72"/>
      <c r="P593" s="203">
        <f>O593*H593</f>
        <v>0</v>
      </c>
      <c r="Q593" s="203">
        <v>2.9999999999999997E-4</v>
      </c>
      <c r="R593" s="203">
        <f>Q593*H593</f>
        <v>7.0019999999999995E-3</v>
      </c>
      <c r="S593" s="203">
        <v>0</v>
      </c>
      <c r="T593" s="204">
        <f>S593*H593</f>
        <v>0</v>
      </c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R593" s="205" t="s">
        <v>179</v>
      </c>
      <c r="AT593" s="205" t="s">
        <v>170</v>
      </c>
      <c r="AU593" s="205" t="s">
        <v>82</v>
      </c>
      <c r="AY593" s="18" t="s">
        <v>166</v>
      </c>
      <c r="BE593" s="206">
        <f>IF(N593="základní",J593,0)</f>
        <v>0</v>
      </c>
      <c r="BF593" s="206">
        <f>IF(N593="snížená",J593,0)</f>
        <v>0</v>
      </c>
      <c r="BG593" s="206">
        <f>IF(N593="zákl. přenesená",J593,0)</f>
        <v>0</v>
      </c>
      <c r="BH593" s="206">
        <f>IF(N593="sníž. přenesená",J593,0)</f>
        <v>0</v>
      </c>
      <c r="BI593" s="206">
        <f>IF(N593="nulová",J593,0)</f>
        <v>0</v>
      </c>
      <c r="BJ593" s="18" t="s">
        <v>80</v>
      </c>
      <c r="BK593" s="206">
        <f>ROUND(I593*H593,2)</f>
        <v>0</v>
      </c>
      <c r="BL593" s="18" t="s">
        <v>179</v>
      </c>
      <c r="BM593" s="205" t="s">
        <v>621</v>
      </c>
    </row>
    <row r="594" spans="1:65" s="16" customFormat="1" ht="11.25">
      <c r="B594" s="252"/>
      <c r="C594" s="253"/>
      <c r="D594" s="209" t="s">
        <v>176</v>
      </c>
      <c r="E594" s="254" t="s">
        <v>1</v>
      </c>
      <c r="F594" s="255" t="s">
        <v>322</v>
      </c>
      <c r="G594" s="253"/>
      <c r="H594" s="254" t="s">
        <v>1</v>
      </c>
      <c r="I594" s="256"/>
      <c r="J594" s="253"/>
      <c r="K594" s="253"/>
      <c r="L594" s="257"/>
      <c r="M594" s="258"/>
      <c r="N594" s="259"/>
      <c r="O594" s="259"/>
      <c r="P594" s="259"/>
      <c r="Q594" s="259"/>
      <c r="R594" s="259"/>
      <c r="S594" s="259"/>
      <c r="T594" s="260"/>
      <c r="AT594" s="261" t="s">
        <v>176</v>
      </c>
      <c r="AU594" s="261" t="s">
        <v>82</v>
      </c>
      <c r="AV594" s="16" t="s">
        <v>80</v>
      </c>
      <c r="AW594" s="16" t="s">
        <v>30</v>
      </c>
      <c r="AX594" s="16" t="s">
        <v>73</v>
      </c>
      <c r="AY594" s="261" t="s">
        <v>166</v>
      </c>
    </row>
    <row r="595" spans="1:65" s="13" customFormat="1" ht="11.25">
      <c r="B595" s="207"/>
      <c r="C595" s="208"/>
      <c r="D595" s="209" t="s">
        <v>176</v>
      </c>
      <c r="E595" s="210" t="s">
        <v>1</v>
      </c>
      <c r="F595" s="211" t="s">
        <v>362</v>
      </c>
      <c r="G595" s="208"/>
      <c r="H595" s="212">
        <v>1.2</v>
      </c>
      <c r="I595" s="213"/>
      <c r="J595" s="208"/>
      <c r="K595" s="208"/>
      <c r="L595" s="214"/>
      <c r="M595" s="215"/>
      <c r="N595" s="216"/>
      <c r="O595" s="216"/>
      <c r="P595" s="216"/>
      <c r="Q595" s="216"/>
      <c r="R595" s="216"/>
      <c r="S595" s="216"/>
      <c r="T595" s="217"/>
      <c r="AT595" s="218" t="s">
        <v>176</v>
      </c>
      <c r="AU595" s="218" t="s">
        <v>82</v>
      </c>
      <c r="AV595" s="13" t="s">
        <v>82</v>
      </c>
      <c r="AW595" s="13" t="s">
        <v>30</v>
      </c>
      <c r="AX595" s="13" t="s">
        <v>73</v>
      </c>
      <c r="AY595" s="218" t="s">
        <v>166</v>
      </c>
    </row>
    <row r="596" spans="1:65" s="13" customFormat="1" ht="11.25">
      <c r="B596" s="207"/>
      <c r="C596" s="208"/>
      <c r="D596" s="209" t="s">
        <v>176</v>
      </c>
      <c r="E596" s="210" t="s">
        <v>1</v>
      </c>
      <c r="F596" s="211" t="s">
        <v>364</v>
      </c>
      <c r="G596" s="208"/>
      <c r="H596" s="212">
        <v>7.1</v>
      </c>
      <c r="I596" s="213"/>
      <c r="J596" s="208"/>
      <c r="K596" s="208"/>
      <c r="L596" s="214"/>
      <c r="M596" s="215"/>
      <c r="N596" s="216"/>
      <c r="O596" s="216"/>
      <c r="P596" s="216"/>
      <c r="Q596" s="216"/>
      <c r="R596" s="216"/>
      <c r="S596" s="216"/>
      <c r="T596" s="217"/>
      <c r="AT596" s="218" t="s">
        <v>176</v>
      </c>
      <c r="AU596" s="218" t="s">
        <v>82</v>
      </c>
      <c r="AV596" s="13" t="s">
        <v>82</v>
      </c>
      <c r="AW596" s="13" t="s">
        <v>30</v>
      </c>
      <c r="AX596" s="13" t="s">
        <v>73</v>
      </c>
      <c r="AY596" s="218" t="s">
        <v>166</v>
      </c>
    </row>
    <row r="597" spans="1:65" s="13" customFormat="1" ht="11.25">
      <c r="B597" s="207"/>
      <c r="C597" s="208"/>
      <c r="D597" s="209" t="s">
        <v>176</v>
      </c>
      <c r="E597" s="210" t="s">
        <v>1</v>
      </c>
      <c r="F597" s="211" t="s">
        <v>365</v>
      </c>
      <c r="G597" s="208"/>
      <c r="H597" s="212">
        <v>1.7</v>
      </c>
      <c r="I597" s="213"/>
      <c r="J597" s="208"/>
      <c r="K597" s="208"/>
      <c r="L597" s="214"/>
      <c r="M597" s="215"/>
      <c r="N597" s="216"/>
      <c r="O597" s="216"/>
      <c r="P597" s="216"/>
      <c r="Q597" s="216"/>
      <c r="R597" s="216"/>
      <c r="S597" s="216"/>
      <c r="T597" s="217"/>
      <c r="AT597" s="218" t="s">
        <v>176</v>
      </c>
      <c r="AU597" s="218" t="s">
        <v>82</v>
      </c>
      <c r="AV597" s="13" t="s">
        <v>82</v>
      </c>
      <c r="AW597" s="13" t="s">
        <v>30</v>
      </c>
      <c r="AX597" s="13" t="s">
        <v>73</v>
      </c>
      <c r="AY597" s="218" t="s">
        <v>166</v>
      </c>
    </row>
    <row r="598" spans="1:65" s="13" customFormat="1" ht="11.25">
      <c r="B598" s="207"/>
      <c r="C598" s="208"/>
      <c r="D598" s="209" t="s">
        <v>176</v>
      </c>
      <c r="E598" s="210" t="s">
        <v>1</v>
      </c>
      <c r="F598" s="211" t="s">
        <v>366</v>
      </c>
      <c r="G598" s="208"/>
      <c r="H598" s="212">
        <v>5.3</v>
      </c>
      <c r="I598" s="213"/>
      <c r="J598" s="208"/>
      <c r="K598" s="208"/>
      <c r="L598" s="214"/>
      <c r="M598" s="215"/>
      <c r="N598" s="216"/>
      <c r="O598" s="216"/>
      <c r="P598" s="216"/>
      <c r="Q598" s="216"/>
      <c r="R598" s="216"/>
      <c r="S598" s="216"/>
      <c r="T598" s="217"/>
      <c r="AT598" s="218" t="s">
        <v>176</v>
      </c>
      <c r="AU598" s="218" t="s">
        <v>82</v>
      </c>
      <c r="AV598" s="13" t="s">
        <v>82</v>
      </c>
      <c r="AW598" s="13" t="s">
        <v>30</v>
      </c>
      <c r="AX598" s="13" t="s">
        <v>73</v>
      </c>
      <c r="AY598" s="218" t="s">
        <v>166</v>
      </c>
    </row>
    <row r="599" spans="1:65" s="13" customFormat="1" ht="11.25">
      <c r="B599" s="207"/>
      <c r="C599" s="208"/>
      <c r="D599" s="209" t="s">
        <v>176</v>
      </c>
      <c r="E599" s="210" t="s">
        <v>1</v>
      </c>
      <c r="F599" s="211" t="s">
        <v>367</v>
      </c>
      <c r="G599" s="208"/>
      <c r="H599" s="212">
        <v>1.4</v>
      </c>
      <c r="I599" s="213"/>
      <c r="J599" s="208"/>
      <c r="K599" s="208"/>
      <c r="L599" s="214"/>
      <c r="M599" s="215"/>
      <c r="N599" s="216"/>
      <c r="O599" s="216"/>
      <c r="P599" s="216"/>
      <c r="Q599" s="216"/>
      <c r="R599" s="216"/>
      <c r="S599" s="216"/>
      <c r="T599" s="217"/>
      <c r="AT599" s="218" t="s">
        <v>176</v>
      </c>
      <c r="AU599" s="218" t="s">
        <v>82</v>
      </c>
      <c r="AV599" s="13" t="s">
        <v>82</v>
      </c>
      <c r="AW599" s="13" t="s">
        <v>30</v>
      </c>
      <c r="AX599" s="13" t="s">
        <v>73</v>
      </c>
      <c r="AY599" s="218" t="s">
        <v>166</v>
      </c>
    </row>
    <row r="600" spans="1:65" s="13" customFormat="1" ht="11.25">
      <c r="B600" s="207"/>
      <c r="C600" s="208"/>
      <c r="D600" s="209" t="s">
        <v>176</v>
      </c>
      <c r="E600" s="210" t="s">
        <v>1</v>
      </c>
      <c r="F600" s="211" t="s">
        <v>368</v>
      </c>
      <c r="G600" s="208"/>
      <c r="H600" s="212">
        <v>2.9</v>
      </c>
      <c r="I600" s="213"/>
      <c r="J600" s="208"/>
      <c r="K600" s="208"/>
      <c r="L600" s="214"/>
      <c r="M600" s="215"/>
      <c r="N600" s="216"/>
      <c r="O600" s="216"/>
      <c r="P600" s="216"/>
      <c r="Q600" s="216"/>
      <c r="R600" s="216"/>
      <c r="S600" s="216"/>
      <c r="T600" s="217"/>
      <c r="AT600" s="218" t="s">
        <v>176</v>
      </c>
      <c r="AU600" s="218" t="s">
        <v>82</v>
      </c>
      <c r="AV600" s="13" t="s">
        <v>82</v>
      </c>
      <c r="AW600" s="13" t="s">
        <v>30</v>
      </c>
      <c r="AX600" s="13" t="s">
        <v>73</v>
      </c>
      <c r="AY600" s="218" t="s">
        <v>166</v>
      </c>
    </row>
    <row r="601" spans="1:65" s="13" customFormat="1" ht="11.25">
      <c r="B601" s="207"/>
      <c r="C601" s="208"/>
      <c r="D601" s="209" t="s">
        <v>176</v>
      </c>
      <c r="E601" s="210" t="s">
        <v>1</v>
      </c>
      <c r="F601" s="211" t="s">
        <v>369</v>
      </c>
      <c r="G601" s="208"/>
      <c r="H601" s="212">
        <v>2.2999999999999998</v>
      </c>
      <c r="I601" s="213"/>
      <c r="J601" s="208"/>
      <c r="K601" s="208"/>
      <c r="L601" s="214"/>
      <c r="M601" s="215"/>
      <c r="N601" s="216"/>
      <c r="O601" s="216"/>
      <c r="P601" s="216"/>
      <c r="Q601" s="216"/>
      <c r="R601" s="216"/>
      <c r="S601" s="216"/>
      <c r="T601" s="217"/>
      <c r="AT601" s="218" t="s">
        <v>176</v>
      </c>
      <c r="AU601" s="218" t="s">
        <v>82</v>
      </c>
      <c r="AV601" s="13" t="s">
        <v>82</v>
      </c>
      <c r="AW601" s="13" t="s">
        <v>30</v>
      </c>
      <c r="AX601" s="13" t="s">
        <v>73</v>
      </c>
      <c r="AY601" s="218" t="s">
        <v>166</v>
      </c>
    </row>
    <row r="602" spans="1:65" s="13" customFormat="1" ht="11.25">
      <c r="B602" s="207"/>
      <c r="C602" s="208"/>
      <c r="D602" s="209" t="s">
        <v>176</v>
      </c>
      <c r="E602" s="210" t="s">
        <v>1</v>
      </c>
      <c r="F602" s="211" t="s">
        <v>502</v>
      </c>
      <c r="G602" s="208"/>
      <c r="H602" s="212">
        <v>0.72</v>
      </c>
      <c r="I602" s="213"/>
      <c r="J602" s="208"/>
      <c r="K602" s="208"/>
      <c r="L602" s="214"/>
      <c r="M602" s="215"/>
      <c r="N602" s="216"/>
      <c r="O602" s="216"/>
      <c r="P602" s="216"/>
      <c r="Q602" s="216"/>
      <c r="R602" s="216"/>
      <c r="S602" s="216"/>
      <c r="T602" s="217"/>
      <c r="AT602" s="218" t="s">
        <v>176</v>
      </c>
      <c r="AU602" s="218" t="s">
        <v>82</v>
      </c>
      <c r="AV602" s="13" t="s">
        <v>82</v>
      </c>
      <c r="AW602" s="13" t="s">
        <v>30</v>
      </c>
      <c r="AX602" s="13" t="s">
        <v>73</v>
      </c>
      <c r="AY602" s="218" t="s">
        <v>166</v>
      </c>
    </row>
    <row r="603" spans="1:65" s="13" customFormat="1" ht="11.25">
      <c r="B603" s="207"/>
      <c r="C603" s="208"/>
      <c r="D603" s="209" t="s">
        <v>176</v>
      </c>
      <c r="E603" s="210" t="s">
        <v>1</v>
      </c>
      <c r="F603" s="211" t="s">
        <v>617</v>
      </c>
      <c r="G603" s="208"/>
      <c r="H603" s="212">
        <v>0.72</v>
      </c>
      <c r="I603" s="213"/>
      <c r="J603" s="208"/>
      <c r="K603" s="208"/>
      <c r="L603" s="214"/>
      <c r="M603" s="215"/>
      <c r="N603" s="216"/>
      <c r="O603" s="216"/>
      <c r="P603" s="216"/>
      <c r="Q603" s="216"/>
      <c r="R603" s="216"/>
      <c r="S603" s="216"/>
      <c r="T603" s="217"/>
      <c r="AT603" s="218" t="s">
        <v>176</v>
      </c>
      <c r="AU603" s="218" t="s">
        <v>82</v>
      </c>
      <c r="AV603" s="13" t="s">
        <v>82</v>
      </c>
      <c r="AW603" s="13" t="s">
        <v>30</v>
      </c>
      <c r="AX603" s="13" t="s">
        <v>73</v>
      </c>
      <c r="AY603" s="218" t="s">
        <v>166</v>
      </c>
    </row>
    <row r="604" spans="1:65" s="14" customFormat="1" ht="11.25">
      <c r="B604" s="219"/>
      <c r="C604" s="220"/>
      <c r="D604" s="209" t="s">
        <v>176</v>
      </c>
      <c r="E604" s="221" t="s">
        <v>1</v>
      </c>
      <c r="F604" s="222" t="s">
        <v>178</v>
      </c>
      <c r="G604" s="220"/>
      <c r="H604" s="223">
        <v>23.339999999999993</v>
      </c>
      <c r="I604" s="224"/>
      <c r="J604" s="220"/>
      <c r="K604" s="220"/>
      <c r="L604" s="225"/>
      <c r="M604" s="226"/>
      <c r="N604" s="227"/>
      <c r="O604" s="227"/>
      <c r="P604" s="227"/>
      <c r="Q604" s="227"/>
      <c r="R604" s="227"/>
      <c r="S604" s="227"/>
      <c r="T604" s="228"/>
      <c r="AT604" s="229" t="s">
        <v>176</v>
      </c>
      <c r="AU604" s="229" t="s">
        <v>82</v>
      </c>
      <c r="AV604" s="14" t="s">
        <v>99</v>
      </c>
      <c r="AW604" s="14" t="s">
        <v>30</v>
      </c>
      <c r="AX604" s="14" t="s">
        <v>73</v>
      </c>
      <c r="AY604" s="229" t="s">
        <v>166</v>
      </c>
    </row>
    <row r="605" spans="1:65" s="15" customFormat="1" ht="11.25">
      <c r="B605" s="230"/>
      <c r="C605" s="231"/>
      <c r="D605" s="209" t="s">
        <v>176</v>
      </c>
      <c r="E605" s="232" t="s">
        <v>1</v>
      </c>
      <c r="F605" s="233" t="s">
        <v>206</v>
      </c>
      <c r="G605" s="231"/>
      <c r="H605" s="234">
        <v>23.339999999999993</v>
      </c>
      <c r="I605" s="235"/>
      <c r="J605" s="231"/>
      <c r="K605" s="231"/>
      <c r="L605" s="236"/>
      <c r="M605" s="237"/>
      <c r="N605" s="238"/>
      <c r="O605" s="238"/>
      <c r="P605" s="238"/>
      <c r="Q605" s="238"/>
      <c r="R605" s="238"/>
      <c r="S605" s="238"/>
      <c r="T605" s="239"/>
      <c r="AT605" s="240" t="s">
        <v>176</v>
      </c>
      <c r="AU605" s="240" t="s">
        <v>82</v>
      </c>
      <c r="AV605" s="15" t="s">
        <v>174</v>
      </c>
      <c r="AW605" s="15" t="s">
        <v>30</v>
      </c>
      <c r="AX605" s="15" t="s">
        <v>80</v>
      </c>
      <c r="AY605" s="240" t="s">
        <v>166</v>
      </c>
    </row>
    <row r="606" spans="1:65" s="2" customFormat="1" ht="21.75" customHeight="1">
      <c r="A606" s="35"/>
      <c r="B606" s="36"/>
      <c r="C606" s="193" t="s">
        <v>622</v>
      </c>
      <c r="D606" s="193" t="s">
        <v>170</v>
      </c>
      <c r="E606" s="194" t="s">
        <v>623</v>
      </c>
      <c r="F606" s="195" t="s">
        <v>624</v>
      </c>
      <c r="G606" s="196" t="s">
        <v>234</v>
      </c>
      <c r="H606" s="197">
        <v>23.34</v>
      </c>
      <c r="I606" s="198"/>
      <c r="J606" s="199">
        <f>ROUND(I606*H606,2)</f>
        <v>0</v>
      </c>
      <c r="K606" s="200"/>
      <c r="L606" s="40"/>
      <c r="M606" s="201" t="s">
        <v>1</v>
      </c>
      <c r="N606" s="202" t="s">
        <v>38</v>
      </c>
      <c r="O606" s="72"/>
      <c r="P606" s="203">
        <f>O606*H606</f>
        <v>0</v>
      </c>
      <c r="Q606" s="203">
        <v>4.5500000000000002E-3</v>
      </c>
      <c r="R606" s="203">
        <f>Q606*H606</f>
        <v>0.106197</v>
      </c>
      <c r="S606" s="203">
        <v>0</v>
      </c>
      <c r="T606" s="204">
        <f>S606*H606</f>
        <v>0</v>
      </c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R606" s="205" t="s">
        <v>179</v>
      </c>
      <c r="AT606" s="205" t="s">
        <v>170</v>
      </c>
      <c r="AU606" s="205" t="s">
        <v>82</v>
      </c>
      <c r="AY606" s="18" t="s">
        <v>166</v>
      </c>
      <c r="BE606" s="206">
        <f>IF(N606="základní",J606,0)</f>
        <v>0</v>
      </c>
      <c r="BF606" s="206">
        <f>IF(N606="snížená",J606,0)</f>
        <v>0</v>
      </c>
      <c r="BG606" s="206">
        <f>IF(N606="zákl. přenesená",J606,0)</f>
        <v>0</v>
      </c>
      <c r="BH606" s="206">
        <f>IF(N606="sníž. přenesená",J606,0)</f>
        <v>0</v>
      </c>
      <c r="BI606" s="206">
        <f>IF(N606="nulová",J606,0)</f>
        <v>0</v>
      </c>
      <c r="BJ606" s="18" t="s">
        <v>80</v>
      </c>
      <c r="BK606" s="206">
        <f>ROUND(I606*H606,2)</f>
        <v>0</v>
      </c>
      <c r="BL606" s="18" t="s">
        <v>179</v>
      </c>
      <c r="BM606" s="205" t="s">
        <v>625</v>
      </c>
    </row>
    <row r="607" spans="1:65" s="16" customFormat="1" ht="11.25">
      <c r="B607" s="252"/>
      <c r="C607" s="253"/>
      <c r="D607" s="209" t="s">
        <v>176</v>
      </c>
      <c r="E607" s="254" t="s">
        <v>1</v>
      </c>
      <c r="F607" s="255" t="s">
        <v>322</v>
      </c>
      <c r="G607" s="253"/>
      <c r="H607" s="254" t="s">
        <v>1</v>
      </c>
      <c r="I607" s="256"/>
      <c r="J607" s="253"/>
      <c r="K607" s="253"/>
      <c r="L607" s="257"/>
      <c r="M607" s="258"/>
      <c r="N607" s="259"/>
      <c r="O607" s="259"/>
      <c r="P607" s="259"/>
      <c r="Q607" s="259"/>
      <c r="R607" s="259"/>
      <c r="S607" s="259"/>
      <c r="T607" s="260"/>
      <c r="AT607" s="261" t="s">
        <v>176</v>
      </c>
      <c r="AU607" s="261" t="s">
        <v>82</v>
      </c>
      <c r="AV607" s="16" t="s">
        <v>80</v>
      </c>
      <c r="AW607" s="16" t="s">
        <v>30</v>
      </c>
      <c r="AX607" s="16" t="s">
        <v>73</v>
      </c>
      <c r="AY607" s="261" t="s">
        <v>166</v>
      </c>
    </row>
    <row r="608" spans="1:65" s="13" customFormat="1" ht="11.25">
      <c r="B608" s="207"/>
      <c r="C608" s="208"/>
      <c r="D608" s="209" t="s">
        <v>176</v>
      </c>
      <c r="E608" s="210" t="s">
        <v>1</v>
      </c>
      <c r="F608" s="211" t="s">
        <v>362</v>
      </c>
      <c r="G608" s="208"/>
      <c r="H608" s="212">
        <v>1.2</v>
      </c>
      <c r="I608" s="213"/>
      <c r="J608" s="208"/>
      <c r="K608" s="208"/>
      <c r="L608" s="214"/>
      <c r="M608" s="215"/>
      <c r="N608" s="216"/>
      <c r="O608" s="216"/>
      <c r="P608" s="216"/>
      <c r="Q608" s="216"/>
      <c r="R608" s="216"/>
      <c r="S608" s="216"/>
      <c r="T608" s="217"/>
      <c r="AT608" s="218" t="s">
        <v>176</v>
      </c>
      <c r="AU608" s="218" t="s">
        <v>82</v>
      </c>
      <c r="AV608" s="13" t="s">
        <v>82</v>
      </c>
      <c r="AW608" s="13" t="s">
        <v>30</v>
      </c>
      <c r="AX608" s="13" t="s">
        <v>73</v>
      </c>
      <c r="AY608" s="218" t="s">
        <v>166</v>
      </c>
    </row>
    <row r="609" spans="1:65" s="13" customFormat="1" ht="11.25">
      <c r="B609" s="207"/>
      <c r="C609" s="208"/>
      <c r="D609" s="209" t="s">
        <v>176</v>
      </c>
      <c r="E609" s="210" t="s">
        <v>1</v>
      </c>
      <c r="F609" s="211" t="s">
        <v>364</v>
      </c>
      <c r="G609" s="208"/>
      <c r="H609" s="212">
        <v>7.1</v>
      </c>
      <c r="I609" s="213"/>
      <c r="J609" s="208"/>
      <c r="K609" s="208"/>
      <c r="L609" s="214"/>
      <c r="M609" s="215"/>
      <c r="N609" s="216"/>
      <c r="O609" s="216"/>
      <c r="P609" s="216"/>
      <c r="Q609" s="216"/>
      <c r="R609" s="216"/>
      <c r="S609" s="216"/>
      <c r="T609" s="217"/>
      <c r="AT609" s="218" t="s">
        <v>176</v>
      </c>
      <c r="AU609" s="218" t="s">
        <v>82</v>
      </c>
      <c r="AV609" s="13" t="s">
        <v>82</v>
      </c>
      <c r="AW609" s="13" t="s">
        <v>30</v>
      </c>
      <c r="AX609" s="13" t="s">
        <v>73</v>
      </c>
      <c r="AY609" s="218" t="s">
        <v>166</v>
      </c>
    </row>
    <row r="610" spans="1:65" s="13" customFormat="1" ht="11.25">
      <c r="B610" s="207"/>
      <c r="C610" s="208"/>
      <c r="D610" s="209" t="s">
        <v>176</v>
      </c>
      <c r="E610" s="210" t="s">
        <v>1</v>
      </c>
      <c r="F610" s="211" t="s">
        <v>365</v>
      </c>
      <c r="G610" s="208"/>
      <c r="H610" s="212">
        <v>1.7</v>
      </c>
      <c r="I610" s="213"/>
      <c r="J610" s="208"/>
      <c r="K610" s="208"/>
      <c r="L610" s="214"/>
      <c r="M610" s="215"/>
      <c r="N610" s="216"/>
      <c r="O610" s="216"/>
      <c r="P610" s="216"/>
      <c r="Q610" s="216"/>
      <c r="R610" s="216"/>
      <c r="S610" s="216"/>
      <c r="T610" s="217"/>
      <c r="AT610" s="218" t="s">
        <v>176</v>
      </c>
      <c r="AU610" s="218" t="s">
        <v>82</v>
      </c>
      <c r="AV610" s="13" t="s">
        <v>82</v>
      </c>
      <c r="AW610" s="13" t="s">
        <v>30</v>
      </c>
      <c r="AX610" s="13" t="s">
        <v>73</v>
      </c>
      <c r="AY610" s="218" t="s">
        <v>166</v>
      </c>
    </row>
    <row r="611" spans="1:65" s="13" customFormat="1" ht="11.25">
      <c r="B611" s="207"/>
      <c r="C611" s="208"/>
      <c r="D611" s="209" t="s">
        <v>176</v>
      </c>
      <c r="E611" s="210" t="s">
        <v>1</v>
      </c>
      <c r="F611" s="211" t="s">
        <v>366</v>
      </c>
      <c r="G611" s="208"/>
      <c r="H611" s="212">
        <v>5.3</v>
      </c>
      <c r="I611" s="213"/>
      <c r="J611" s="208"/>
      <c r="K611" s="208"/>
      <c r="L611" s="214"/>
      <c r="M611" s="215"/>
      <c r="N611" s="216"/>
      <c r="O611" s="216"/>
      <c r="P611" s="216"/>
      <c r="Q611" s="216"/>
      <c r="R611" s="216"/>
      <c r="S611" s="216"/>
      <c r="T611" s="217"/>
      <c r="AT611" s="218" t="s">
        <v>176</v>
      </c>
      <c r="AU611" s="218" t="s">
        <v>82</v>
      </c>
      <c r="AV611" s="13" t="s">
        <v>82</v>
      </c>
      <c r="AW611" s="13" t="s">
        <v>30</v>
      </c>
      <c r="AX611" s="13" t="s">
        <v>73</v>
      </c>
      <c r="AY611" s="218" t="s">
        <v>166</v>
      </c>
    </row>
    <row r="612" spans="1:65" s="13" customFormat="1" ht="11.25">
      <c r="B612" s="207"/>
      <c r="C612" s="208"/>
      <c r="D612" s="209" t="s">
        <v>176</v>
      </c>
      <c r="E612" s="210" t="s">
        <v>1</v>
      </c>
      <c r="F612" s="211" t="s">
        <v>367</v>
      </c>
      <c r="G612" s="208"/>
      <c r="H612" s="212">
        <v>1.4</v>
      </c>
      <c r="I612" s="213"/>
      <c r="J612" s="208"/>
      <c r="K612" s="208"/>
      <c r="L612" s="214"/>
      <c r="M612" s="215"/>
      <c r="N612" s="216"/>
      <c r="O612" s="216"/>
      <c r="P612" s="216"/>
      <c r="Q612" s="216"/>
      <c r="R612" s="216"/>
      <c r="S612" s="216"/>
      <c r="T612" s="217"/>
      <c r="AT612" s="218" t="s">
        <v>176</v>
      </c>
      <c r="AU612" s="218" t="s">
        <v>82</v>
      </c>
      <c r="AV612" s="13" t="s">
        <v>82</v>
      </c>
      <c r="AW612" s="13" t="s">
        <v>30</v>
      </c>
      <c r="AX612" s="13" t="s">
        <v>73</v>
      </c>
      <c r="AY612" s="218" t="s">
        <v>166</v>
      </c>
    </row>
    <row r="613" spans="1:65" s="13" customFormat="1" ht="11.25">
      <c r="B613" s="207"/>
      <c r="C613" s="208"/>
      <c r="D613" s="209" t="s">
        <v>176</v>
      </c>
      <c r="E613" s="210" t="s">
        <v>1</v>
      </c>
      <c r="F613" s="211" t="s">
        <v>368</v>
      </c>
      <c r="G613" s="208"/>
      <c r="H613" s="212">
        <v>2.9</v>
      </c>
      <c r="I613" s="213"/>
      <c r="J613" s="208"/>
      <c r="K613" s="208"/>
      <c r="L613" s="214"/>
      <c r="M613" s="215"/>
      <c r="N613" s="216"/>
      <c r="O613" s="216"/>
      <c r="P613" s="216"/>
      <c r="Q613" s="216"/>
      <c r="R613" s="216"/>
      <c r="S613" s="216"/>
      <c r="T613" s="217"/>
      <c r="AT613" s="218" t="s">
        <v>176</v>
      </c>
      <c r="AU613" s="218" t="s">
        <v>82</v>
      </c>
      <c r="AV613" s="13" t="s">
        <v>82</v>
      </c>
      <c r="AW613" s="13" t="s">
        <v>30</v>
      </c>
      <c r="AX613" s="13" t="s">
        <v>73</v>
      </c>
      <c r="AY613" s="218" t="s">
        <v>166</v>
      </c>
    </row>
    <row r="614" spans="1:65" s="13" customFormat="1" ht="11.25">
      <c r="B614" s="207"/>
      <c r="C614" s="208"/>
      <c r="D614" s="209" t="s">
        <v>176</v>
      </c>
      <c r="E614" s="210" t="s">
        <v>1</v>
      </c>
      <c r="F614" s="211" t="s">
        <v>369</v>
      </c>
      <c r="G614" s="208"/>
      <c r="H614" s="212">
        <v>2.2999999999999998</v>
      </c>
      <c r="I614" s="213"/>
      <c r="J614" s="208"/>
      <c r="K614" s="208"/>
      <c r="L614" s="214"/>
      <c r="M614" s="215"/>
      <c r="N614" s="216"/>
      <c r="O614" s="216"/>
      <c r="P614" s="216"/>
      <c r="Q614" s="216"/>
      <c r="R614" s="216"/>
      <c r="S614" s="216"/>
      <c r="T614" s="217"/>
      <c r="AT614" s="218" t="s">
        <v>176</v>
      </c>
      <c r="AU614" s="218" t="s">
        <v>82</v>
      </c>
      <c r="AV614" s="13" t="s">
        <v>82</v>
      </c>
      <c r="AW614" s="13" t="s">
        <v>30</v>
      </c>
      <c r="AX614" s="13" t="s">
        <v>73</v>
      </c>
      <c r="AY614" s="218" t="s">
        <v>166</v>
      </c>
    </row>
    <row r="615" spans="1:65" s="13" customFormat="1" ht="11.25">
      <c r="B615" s="207"/>
      <c r="C615" s="208"/>
      <c r="D615" s="209" t="s">
        <v>176</v>
      </c>
      <c r="E615" s="210" t="s">
        <v>1</v>
      </c>
      <c r="F615" s="211" t="s">
        <v>502</v>
      </c>
      <c r="G615" s="208"/>
      <c r="H615" s="212">
        <v>0.72</v>
      </c>
      <c r="I615" s="213"/>
      <c r="J615" s="208"/>
      <c r="K615" s="208"/>
      <c r="L615" s="214"/>
      <c r="M615" s="215"/>
      <c r="N615" s="216"/>
      <c r="O615" s="216"/>
      <c r="P615" s="216"/>
      <c r="Q615" s="216"/>
      <c r="R615" s="216"/>
      <c r="S615" s="216"/>
      <c r="T615" s="217"/>
      <c r="AT615" s="218" t="s">
        <v>176</v>
      </c>
      <c r="AU615" s="218" t="s">
        <v>82</v>
      </c>
      <c r="AV615" s="13" t="s">
        <v>82</v>
      </c>
      <c r="AW615" s="13" t="s">
        <v>30</v>
      </c>
      <c r="AX615" s="13" t="s">
        <v>73</v>
      </c>
      <c r="AY615" s="218" t="s">
        <v>166</v>
      </c>
    </row>
    <row r="616" spans="1:65" s="13" customFormat="1" ht="11.25">
      <c r="B616" s="207"/>
      <c r="C616" s="208"/>
      <c r="D616" s="209" t="s">
        <v>176</v>
      </c>
      <c r="E616" s="210" t="s">
        <v>1</v>
      </c>
      <c r="F616" s="211" t="s">
        <v>617</v>
      </c>
      <c r="G616" s="208"/>
      <c r="H616" s="212">
        <v>0.72</v>
      </c>
      <c r="I616" s="213"/>
      <c r="J616" s="208"/>
      <c r="K616" s="208"/>
      <c r="L616" s="214"/>
      <c r="M616" s="215"/>
      <c r="N616" s="216"/>
      <c r="O616" s="216"/>
      <c r="P616" s="216"/>
      <c r="Q616" s="216"/>
      <c r="R616" s="216"/>
      <c r="S616" s="216"/>
      <c r="T616" s="217"/>
      <c r="AT616" s="218" t="s">
        <v>176</v>
      </c>
      <c r="AU616" s="218" t="s">
        <v>82</v>
      </c>
      <c r="AV616" s="13" t="s">
        <v>82</v>
      </c>
      <c r="AW616" s="13" t="s">
        <v>30</v>
      </c>
      <c r="AX616" s="13" t="s">
        <v>73</v>
      </c>
      <c r="AY616" s="218" t="s">
        <v>166</v>
      </c>
    </row>
    <row r="617" spans="1:65" s="14" customFormat="1" ht="11.25">
      <c r="B617" s="219"/>
      <c r="C617" s="220"/>
      <c r="D617" s="209" t="s">
        <v>176</v>
      </c>
      <c r="E617" s="221" t="s">
        <v>1</v>
      </c>
      <c r="F617" s="222" t="s">
        <v>178</v>
      </c>
      <c r="G617" s="220"/>
      <c r="H617" s="223">
        <v>23.339999999999993</v>
      </c>
      <c r="I617" s="224"/>
      <c r="J617" s="220"/>
      <c r="K617" s="220"/>
      <c r="L617" s="225"/>
      <c r="M617" s="226"/>
      <c r="N617" s="227"/>
      <c r="O617" s="227"/>
      <c r="P617" s="227"/>
      <c r="Q617" s="227"/>
      <c r="R617" s="227"/>
      <c r="S617" s="227"/>
      <c r="T617" s="228"/>
      <c r="AT617" s="229" t="s">
        <v>176</v>
      </c>
      <c r="AU617" s="229" t="s">
        <v>82</v>
      </c>
      <c r="AV617" s="14" t="s">
        <v>99</v>
      </c>
      <c r="AW617" s="14" t="s">
        <v>30</v>
      </c>
      <c r="AX617" s="14" t="s">
        <v>73</v>
      </c>
      <c r="AY617" s="229" t="s">
        <v>166</v>
      </c>
    </row>
    <row r="618" spans="1:65" s="15" customFormat="1" ht="11.25">
      <c r="B618" s="230"/>
      <c r="C618" s="231"/>
      <c r="D618" s="209" t="s">
        <v>176</v>
      </c>
      <c r="E618" s="232" t="s">
        <v>1</v>
      </c>
      <c r="F618" s="233" t="s">
        <v>206</v>
      </c>
      <c r="G618" s="231"/>
      <c r="H618" s="234">
        <v>23.339999999999993</v>
      </c>
      <c r="I618" s="235"/>
      <c r="J618" s="231"/>
      <c r="K618" s="231"/>
      <c r="L618" s="236"/>
      <c r="M618" s="237"/>
      <c r="N618" s="238"/>
      <c r="O618" s="238"/>
      <c r="P618" s="238"/>
      <c r="Q618" s="238"/>
      <c r="R618" s="238"/>
      <c r="S618" s="238"/>
      <c r="T618" s="239"/>
      <c r="AT618" s="240" t="s">
        <v>176</v>
      </c>
      <c r="AU618" s="240" t="s">
        <v>82</v>
      </c>
      <c r="AV618" s="15" t="s">
        <v>174</v>
      </c>
      <c r="AW618" s="15" t="s">
        <v>30</v>
      </c>
      <c r="AX618" s="15" t="s">
        <v>80</v>
      </c>
      <c r="AY618" s="240" t="s">
        <v>166</v>
      </c>
    </row>
    <row r="619" spans="1:65" s="2" customFormat="1" ht="24.2" customHeight="1">
      <c r="A619" s="35"/>
      <c r="B619" s="36"/>
      <c r="C619" s="193" t="s">
        <v>626</v>
      </c>
      <c r="D619" s="193" t="s">
        <v>170</v>
      </c>
      <c r="E619" s="194" t="s">
        <v>627</v>
      </c>
      <c r="F619" s="195" t="s">
        <v>628</v>
      </c>
      <c r="G619" s="196" t="s">
        <v>234</v>
      </c>
      <c r="H619" s="197">
        <v>24.507000000000001</v>
      </c>
      <c r="I619" s="198"/>
      <c r="J619" s="199">
        <f>ROUND(I619*H619,2)</f>
        <v>0</v>
      </c>
      <c r="K619" s="200"/>
      <c r="L619" s="40"/>
      <c r="M619" s="201" t="s">
        <v>1</v>
      </c>
      <c r="N619" s="202" t="s">
        <v>38</v>
      </c>
      <c r="O619" s="72"/>
      <c r="P619" s="203">
        <f>O619*H619</f>
        <v>0</v>
      </c>
      <c r="Q619" s="203">
        <v>5.4000000000000003E-3</v>
      </c>
      <c r="R619" s="203">
        <f>Q619*H619</f>
        <v>0.13233780000000001</v>
      </c>
      <c r="S619" s="203">
        <v>0</v>
      </c>
      <c r="T619" s="204">
        <f>S619*H619</f>
        <v>0</v>
      </c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R619" s="205" t="s">
        <v>179</v>
      </c>
      <c r="AT619" s="205" t="s">
        <v>170</v>
      </c>
      <c r="AU619" s="205" t="s">
        <v>82</v>
      </c>
      <c r="AY619" s="18" t="s">
        <v>166</v>
      </c>
      <c r="BE619" s="206">
        <f>IF(N619="základní",J619,0)</f>
        <v>0</v>
      </c>
      <c r="BF619" s="206">
        <f>IF(N619="snížená",J619,0)</f>
        <v>0</v>
      </c>
      <c r="BG619" s="206">
        <f>IF(N619="zákl. přenesená",J619,0)</f>
        <v>0</v>
      </c>
      <c r="BH619" s="206">
        <f>IF(N619="sníž. přenesená",J619,0)</f>
        <v>0</v>
      </c>
      <c r="BI619" s="206">
        <f>IF(N619="nulová",J619,0)</f>
        <v>0</v>
      </c>
      <c r="BJ619" s="18" t="s">
        <v>80</v>
      </c>
      <c r="BK619" s="206">
        <f>ROUND(I619*H619,2)</f>
        <v>0</v>
      </c>
      <c r="BL619" s="18" t="s">
        <v>179</v>
      </c>
      <c r="BM619" s="205" t="s">
        <v>629</v>
      </c>
    </row>
    <row r="620" spans="1:65" s="16" customFormat="1" ht="11.25">
      <c r="B620" s="252"/>
      <c r="C620" s="253"/>
      <c r="D620" s="209" t="s">
        <v>176</v>
      </c>
      <c r="E620" s="254" t="s">
        <v>1</v>
      </c>
      <c r="F620" s="255" t="s">
        <v>322</v>
      </c>
      <c r="G620" s="253"/>
      <c r="H620" s="254" t="s">
        <v>1</v>
      </c>
      <c r="I620" s="256"/>
      <c r="J620" s="253"/>
      <c r="K620" s="253"/>
      <c r="L620" s="257"/>
      <c r="M620" s="258"/>
      <c r="N620" s="259"/>
      <c r="O620" s="259"/>
      <c r="P620" s="259"/>
      <c r="Q620" s="259"/>
      <c r="R620" s="259"/>
      <c r="S620" s="259"/>
      <c r="T620" s="260"/>
      <c r="AT620" s="261" t="s">
        <v>176</v>
      </c>
      <c r="AU620" s="261" t="s">
        <v>82</v>
      </c>
      <c r="AV620" s="16" t="s">
        <v>80</v>
      </c>
      <c r="AW620" s="16" t="s">
        <v>30</v>
      </c>
      <c r="AX620" s="16" t="s">
        <v>73</v>
      </c>
      <c r="AY620" s="261" t="s">
        <v>166</v>
      </c>
    </row>
    <row r="621" spans="1:65" s="13" customFormat="1" ht="11.25">
      <c r="B621" s="207"/>
      <c r="C621" s="208"/>
      <c r="D621" s="209" t="s">
        <v>176</v>
      </c>
      <c r="E621" s="210" t="s">
        <v>1</v>
      </c>
      <c r="F621" s="211" t="s">
        <v>362</v>
      </c>
      <c r="G621" s="208"/>
      <c r="H621" s="212">
        <v>1.2</v>
      </c>
      <c r="I621" s="213"/>
      <c r="J621" s="208"/>
      <c r="K621" s="208"/>
      <c r="L621" s="214"/>
      <c r="M621" s="215"/>
      <c r="N621" s="216"/>
      <c r="O621" s="216"/>
      <c r="P621" s="216"/>
      <c r="Q621" s="216"/>
      <c r="R621" s="216"/>
      <c r="S621" s="216"/>
      <c r="T621" s="217"/>
      <c r="AT621" s="218" t="s">
        <v>176</v>
      </c>
      <c r="AU621" s="218" t="s">
        <v>82</v>
      </c>
      <c r="AV621" s="13" t="s">
        <v>82</v>
      </c>
      <c r="AW621" s="13" t="s">
        <v>30</v>
      </c>
      <c r="AX621" s="13" t="s">
        <v>73</v>
      </c>
      <c r="AY621" s="218" t="s">
        <v>166</v>
      </c>
    </row>
    <row r="622" spans="1:65" s="13" customFormat="1" ht="11.25">
      <c r="B622" s="207"/>
      <c r="C622" s="208"/>
      <c r="D622" s="209" t="s">
        <v>176</v>
      </c>
      <c r="E622" s="210" t="s">
        <v>1</v>
      </c>
      <c r="F622" s="211" t="s">
        <v>364</v>
      </c>
      <c r="G622" s="208"/>
      <c r="H622" s="212">
        <v>7.1</v>
      </c>
      <c r="I622" s="213"/>
      <c r="J622" s="208"/>
      <c r="K622" s="208"/>
      <c r="L622" s="214"/>
      <c r="M622" s="215"/>
      <c r="N622" s="216"/>
      <c r="O622" s="216"/>
      <c r="P622" s="216"/>
      <c r="Q622" s="216"/>
      <c r="R622" s="216"/>
      <c r="S622" s="216"/>
      <c r="T622" s="217"/>
      <c r="AT622" s="218" t="s">
        <v>176</v>
      </c>
      <c r="AU622" s="218" t="s">
        <v>82</v>
      </c>
      <c r="AV622" s="13" t="s">
        <v>82</v>
      </c>
      <c r="AW622" s="13" t="s">
        <v>30</v>
      </c>
      <c r="AX622" s="13" t="s">
        <v>73</v>
      </c>
      <c r="AY622" s="218" t="s">
        <v>166</v>
      </c>
    </row>
    <row r="623" spans="1:65" s="13" customFormat="1" ht="11.25">
      <c r="B623" s="207"/>
      <c r="C623" s="208"/>
      <c r="D623" s="209" t="s">
        <v>176</v>
      </c>
      <c r="E623" s="210" t="s">
        <v>1</v>
      </c>
      <c r="F623" s="211" t="s">
        <v>365</v>
      </c>
      <c r="G623" s="208"/>
      <c r="H623" s="212">
        <v>1.7</v>
      </c>
      <c r="I623" s="213"/>
      <c r="J623" s="208"/>
      <c r="K623" s="208"/>
      <c r="L623" s="214"/>
      <c r="M623" s="215"/>
      <c r="N623" s="216"/>
      <c r="O623" s="216"/>
      <c r="P623" s="216"/>
      <c r="Q623" s="216"/>
      <c r="R623" s="216"/>
      <c r="S623" s="216"/>
      <c r="T623" s="217"/>
      <c r="AT623" s="218" t="s">
        <v>176</v>
      </c>
      <c r="AU623" s="218" t="s">
        <v>82</v>
      </c>
      <c r="AV623" s="13" t="s">
        <v>82</v>
      </c>
      <c r="AW623" s="13" t="s">
        <v>30</v>
      </c>
      <c r="AX623" s="13" t="s">
        <v>73</v>
      </c>
      <c r="AY623" s="218" t="s">
        <v>166</v>
      </c>
    </row>
    <row r="624" spans="1:65" s="13" customFormat="1" ht="11.25">
      <c r="B624" s="207"/>
      <c r="C624" s="208"/>
      <c r="D624" s="209" t="s">
        <v>176</v>
      </c>
      <c r="E624" s="210" t="s">
        <v>1</v>
      </c>
      <c r="F624" s="211" t="s">
        <v>366</v>
      </c>
      <c r="G624" s="208"/>
      <c r="H624" s="212">
        <v>5.3</v>
      </c>
      <c r="I624" s="213"/>
      <c r="J624" s="208"/>
      <c r="K624" s="208"/>
      <c r="L624" s="214"/>
      <c r="M624" s="215"/>
      <c r="N624" s="216"/>
      <c r="O624" s="216"/>
      <c r="P624" s="216"/>
      <c r="Q624" s="216"/>
      <c r="R624" s="216"/>
      <c r="S624" s="216"/>
      <c r="T624" s="217"/>
      <c r="AT624" s="218" t="s">
        <v>176</v>
      </c>
      <c r="AU624" s="218" t="s">
        <v>82</v>
      </c>
      <c r="AV624" s="13" t="s">
        <v>82</v>
      </c>
      <c r="AW624" s="13" t="s">
        <v>30</v>
      </c>
      <c r="AX624" s="13" t="s">
        <v>73</v>
      </c>
      <c r="AY624" s="218" t="s">
        <v>166</v>
      </c>
    </row>
    <row r="625" spans="1:65" s="13" customFormat="1" ht="11.25">
      <c r="B625" s="207"/>
      <c r="C625" s="208"/>
      <c r="D625" s="209" t="s">
        <v>176</v>
      </c>
      <c r="E625" s="210" t="s">
        <v>1</v>
      </c>
      <c r="F625" s="211" t="s">
        <v>367</v>
      </c>
      <c r="G625" s="208"/>
      <c r="H625" s="212">
        <v>1.4</v>
      </c>
      <c r="I625" s="213"/>
      <c r="J625" s="208"/>
      <c r="K625" s="208"/>
      <c r="L625" s="214"/>
      <c r="M625" s="215"/>
      <c r="N625" s="216"/>
      <c r="O625" s="216"/>
      <c r="P625" s="216"/>
      <c r="Q625" s="216"/>
      <c r="R625" s="216"/>
      <c r="S625" s="216"/>
      <c r="T625" s="217"/>
      <c r="AT625" s="218" t="s">
        <v>176</v>
      </c>
      <c r="AU625" s="218" t="s">
        <v>82</v>
      </c>
      <c r="AV625" s="13" t="s">
        <v>82</v>
      </c>
      <c r="AW625" s="13" t="s">
        <v>30</v>
      </c>
      <c r="AX625" s="13" t="s">
        <v>73</v>
      </c>
      <c r="AY625" s="218" t="s">
        <v>166</v>
      </c>
    </row>
    <row r="626" spans="1:65" s="13" customFormat="1" ht="11.25">
      <c r="B626" s="207"/>
      <c r="C626" s="208"/>
      <c r="D626" s="209" t="s">
        <v>176</v>
      </c>
      <c r="E626" s="210" t="s">
        <v>1</v>
      </c>
      <c r="F626" s="211" t="s">
        <v>368</v>
      </c>
      <c r="G626" s="208"/>
      <c r="H626" s="212">
        <v>2.9</v>
      </c>
      <c r="I626" s="213"/>
      <c r="J626" s="208"/>
      <c r="K626" s="208"/>
      <c r="L626" s="214"/>
      <c r="M626" s="215"/>
      <c r="N626" s="216"/>
      <c r="O626" s="216"/>
      <c r="P626" s="216"/>
      <c r="Q626" s="216"/>
      <c r="R626" s="216"/>
      <c r="S626" s="216"/>
      <c r="T626" s="217"/>
      <c r="AT626" s="218" t="s">
        <v>176</v>
      </c>
      <c r="AU626" s="218" t="s">
        <v>82</v>
      </c>
      <c r="AV626" s="13" t="s">
        <v>82</v>
      </c>
      <c r="AW626" s="13" t="s">
        <v>30</v>
      </c>
      <c r="AX626" s="13" t="s">
        <v>73</v>
      </c>
      <c r="AY626" s="218" t="s">
        <v>166</v>
      </c>
    </row>
    <row r="627" spans="1:65" s="13" customFormat="1" ht="11.25">
      <c r="B627" s="207"/>
      <c r="C627" s="208"/>
      <c r="D627" s="209" t="s">
        <v>176</v>
      </c>
      <c r="E627" s="210" t="s">
        <v>1</v>
      </c>
      <c r="F627" s="211" t="s">
        <v>369</v>
      </c>
      <c r="G627" s="208"/>
      <c r="H627" s="212">
        <v>2.2999999999999998</v>
      </c>
      <c r="I627" s="213"/>
      <c r="J627" s="208"/>
      <c r="K627" s="208"/>
      <c r="L627" s="214"/>
      <c r="M627" s="215"/>
      <c r="N627" s="216"/>
      <c r="O627" s="216"/>
      <c r="P627" s="216"/>
      <c r="Q627" s="216"/>
      <c r="R627" s="216"/>
      <c r="S627" s="216"/>
      <c r="T627" s="217"/>
      <c r="AT627" s="218" t="s">
        <v>176</v>
      </c>
      <c r="AU627" s="218" t="s">
        <v>82</v>
      </c>
      <c r="AV627" s="13" t="s">
        <v>82</v>
      </c>
      <c r="AW627" s="13" t="s">
        <v>30</v>
      </c>
      <c r="AX627" s="13" t="s">
        <v>73</v>
      </c>
      <c r="AY627" s="218" t="s">
        <v>166</v>
      </c>
    </row>
    <row r="628" spans="1:65" s="13" customFormat="1" ht="11.25">
      <c r="B628" s="207"/>
      <c r="C628" s="208"/>
      <c r="D628" s="209" t="s">
        <v>176</v>
      </c>
      <c r="E628" s="210" t="s">
        <v>1</v>
      </c>
      <c r="F628" s="211" t="s">
        <v>502</v>
      </c>
      <c r="G628" s="208"/>
      <c r="H628" s="212">
        <v>0.72</v>
      </c>
      <c r="I628" s="213"/>
      <c r="J628" s="208"/>
      <c r="K628" s="208"/>
      <c r="L628" s="214"/>
      <c r="M628" s="215"/>
      <c r="N628" s="216"/>
      <c r="O628" s="216"/>
      <c r="P628" s="216"/>
      <c r="Q628" s="216"/>
      <c r="R628" s="216"/>
      <c r="S628" s="216"/>
      <c r="T628" s="217"/>
      <c r="AT628" s="218" t="s">
        <v>176</v>
      </c>
      <c r="AU628" s="218" t="s">
        <v>82</v>
      </c>
      <c r="AV628" s="13" t="s">
        <v>82</v>
      </c>
      <c r="AW628" s="13" t="s">
        <v>30</v>
      </c>
      <c r="AX628" s="13" t="s">
        <v>73</v>
      </c>
      <c r="AY628" s="218" t="s">
        <v>166</v>
      </c>
    </row>
    <row r="629" spans="1:65" s="13" customFormat="1" ht="11.25">
      <c r="B629" s="207"/>
      <c r="C629" s="208"/>
      <c r="D629" s="209" t="s">
        <v>176</v>
      </c>
      <c r="E629" s="210" t="s">
        <v>1</v>
      </c>
      <c r="F629" s="211" t="s">
        <v>617</v>
      </c>
      <c r="G629" s="208"/>
      <c r="H629" s="212">
        <v>0.72</v>
      </c>
      <c r="I629" s="213"/>
      <c r="J629" s="208"/>
      <c r="K629" s="208"/>
      <c r="L629" s="214"/>
      <c r="M629" s="215"/>
      <c r="N629" s="216"/>
      <c r="O629" s="216"/>
      <c r="P629" s="216"/>
      <c r="Q629" s="216"/>
      <c r="R629" s="216"/>
      <c r="S629" s="216"/>
      <c r="T629" s="217"/>
      <c r="AT629" s="218" t="s">
        <v>176</v>
      </c>
      <c r="AU629" s="218" t="s">
        <v>82</v>
      </c>
      <c r="AV629" s="13" t="s">
        <v>82</v>
      </c>
      <c r="AW629" s="13" t="s">
        <v>30</v>
      </c>
      <c r="AX629" s="13" t="s">
        <v>73</v>
      </c>
      <c r="AY629" s="218" t="s">
        <v>166</v>
      </c>
    </row>
    <row r="630" spans="1:65" s="14" customFormat="1" ht="11.25">
      <c r="B630" s="219"/>
      <c r="C630" s="220"/>
      <c r="D630" s="209" t="s">
        <v>176</v>
      </c>
      <c r="E630" s="221" t="s">
        <v>1</v>
      </c>
      <c r="F630" s="222" t="s">
        <v>178</v>
      </c>
      <c r="G630" s="220"/>
      <c r="H630" s="223">
        <v>23.339999999999993</v>
      </c>
      <c r="I630" s="224"/>
      <c r="J630" s="220"/>
      <c r="K630" s="220"/>
      <c r="L630" s="225"/>
      <c r="M630" s="226"/>
      <c r="N630" s="227"/>
      <c r="O630" s="227"/>
      <c r="P630" s="227"/>
      <c r="Q630" s="227"/>
      <c r="R630" s="227"/>
      <c r="S630" s="227"/>
      <c r="T630" s="228"/>
      <c r="AT630" s="229" t="s">
        <v>176</v>
      </c>
      <c r="AU630" s="229" t="s">
        <v>82</v>
      </c>
      <c r="AV630" s="14" t="s">
        <v>99</v>
      </c>
      <c r="AW630" s="14" t="s">
        <v>30</v>
      </c>
      <c r="AX630" s="14" t="s">
        <v>73</v>
      </c>
      <c r="AY630" s="229" t="s">
        <v>166</v>
      </c>
    </row>
    <row r="631" spans="1:65" s="15" customFormat="1" ht="11.25">
      <c r="B631" s="230"/>
      <c r="C631" s="231"/>
      <c r="D631" s="209" t="s">
        <v>176</v>
      </c>
      <c r="E631" s="232" t="s">
        <v>1</v>
      </c>
      <c r="F631" s="233" t="s">
        <v>206</v>
      </c>
      <c r="G631" s="231"/>
      <c r="H631" s="234">
        <v>23.339999999999993</v>
      </c>
      <c r="I631" s="235"/>
      <c r="J631" s="231"/>
      <c r="K631" s="231"/>
      <c r="L631" s="236"/>
      <c r="M631" s="237"/>
      <c r="N631" s="238"/>
      <c r="O631" s="238"/>
      <c r="P631" s="238"/>
      <c r="Q631" s="238"/>
      <c r="R631" s="238"/>
      <c r="S631" s="238"/>
      <c r="T631" s="239"/>
      <c r="AT631" s="240" t="s">
        <v>176</v>
      </c>
      <c r="AU631" s="240" t="s">
        <v>82</v>
      </c>
      <c r="AV631" s="15" t="s">
        <v>174</v>
      </c>
      <c r="AW631" s="15" t="s">
        <v>30</v>
      </c>
      <c r="AX631" s="15" t="s">
        <v>73</v>
      </c>
      <c r="AY631" s="240" t="s">
        <v>166</v>
      </c>
    </row>
    <row r="632" spans="1:65" s="13" customFormat="1" ht="11.25">
      <c r="B632" s="207"/>
      <c r="C632" s="208"/>
      <c r="D632" s="209" t="s">
        <v>176</v>
      </c>
      <c r="E632" s="210" t="s">
        <v>1</v>
      </c>
      <c r="F632" s="211" t="s">
        <v>630</v>
      </c>
      <c r="G632" s="208"/>
      <c r="H632" s="212">
        <v>24.507000000000001</v>
      </c>
      <c r="I632" s="213"/>
      <c r="J632" s="208"/>
      <c r="K632" s="208"/>
      <c r="L632" s="214"/>
      <c r="M632" s="215"/>
      <c r="N632" s="216"/>
      <c r="O632" s="216"/>
      <c r="P632" s="216"/>
      <c r="Q632" s="216"/>
      <c r="R632" s="216"/>
      <c r="S632" s="216"/>
      <c r="T632" s="217"/>
      <c r="AT632" s="218" t="s">
        <v>176</v>
      </c>
      <c r="AU632" s="218" t="s">
        <v>82</v>
      </c>
      <c r="AV632" s="13" t="s">
        <v>82</v>
      </c>
      <c r="AW632" s="13" t="s">
        <v>30</v>
      </c>
      <c r="AX632" s="13" t="s">
        <v>80</v>
      </c>
      <c r="AY632" s="218" t="s">
        <v>166</v>
      </c>
    </row>
    <row r="633" spans="1:65" s="2" customFormat="1" ht="24.2" customHeight="1">
      <c r="A633" s="35"/>
      <c r="B633" s="36"/>
      <c r="C633" s="241" t="s">
        <v>631</v>
      </c>
      <c r="D633" s="241" t="s">
        <v>208</v>
      </c>
      <c r="E633" s="242" t="s">
        <v>632</v>
      </c>
      <c r="F633" s="243" t="s">
        <v>633</v>
      </c>
      <c r="G633" s="244" t="s">
        <v>234</v>
      </c>
      <c r="H633" s="245">
        <v>26.957999999999998</v>
      </c>
      <c r="I633" s="246"/>
      <c r="J633" s="247">
        <f>ROUND(I633*H633,2)</f>
        <v>0</v>
      </c>
      <c r="K633" s="248"/>
      <c r="L633" s="249"/>
      <c r="M633" s="250" t="s">
        <v>1</v>
      </c>
      <c r="N633" s="251" t="s">
        <v>38</v>
      </c>
      <c r="O633" s="72"/>
      <c r="P633" s="203">
        <f>O633*H633</f>
        <v>0</v>
      </c>
      <c r="Q633" s="203">
        <v>0</v>
      </c>
      <c r="R633" s="203">
        <f>Q633*H633</f>
        <v>0</v>
      </c>
      <c r="S633" s="203">
        <v>0</v>
      </c>
      <c r="T633" s="204">
        <f>S633*H633</f>
        <v>0</v>
      </c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R633" s="205" t="s">
        <v>396</v>
      </c>
      <c r="AT633" s="205" t="s">
        <v>208</v>
      </c>
      <c r="AU633" s="205" t="s">
        <v>82</v>
      </c>
      <c r="AY633" s="18" t="s">
        <v>166</v>
      </c>
      <c r="BE633" s="206">
        <f>IF(N633="základní",J633,0)</f>
        <v>0</v>
      </c>
      <c r="BF633" s="206">
        <f>IF(N633="snížená",J633,0)</f>
        <v>0</v>
      </c>
      <c r="BG633" s="206">
        <f>IF(N633="zákl. přenesená",J633,0)</f>
        <v>0</v>
      </c>
      <c r="BH633" s="206">
        <f>IF(N633="sníž. přenesená",J633,0)</f>
        <v>0</v>
      </c>
      <c r="BI633" s="206">
        <f>IF(N633="nulová",J633,0)</f>
        <v>0</v>
      </c>
      <c r="BJ633" s="18" t="s">
        <v>80</v>
      </c>
      <c r="BK633" s="206">
        <f>ROUND(I633*H633,2)</f>
        <v>0</v>
      </c>
      <c r="BL633" s="18" t="s">
        <v>179</v>
      </c>
      <c r="BM633" s="205" t="s">
        <v>634</v>
      </c>
    </row>
    <row r="634" spans="1:65" s="13" customFormat="1" ht="11.25">
      <c r="B634" s="207"/>
      <c r="C634" s="208"/>
      <c r="D634" s="209" t="s">
        <v>176</v>
      </c>
      <c r="E634" s="210" t="s">
        <v>1</v>
      </c>
      <c r="F634" s="211" t="s">
        <v>635</v>
      </c>
      <c r="G634" s="208"/>
      <c r="H634" s="212">
        <v>24.507000000000001</v>
      </c>
      <c r="I634" s="213"/>
      <c r="J634" s="208"/>
      <c r="K634" s="208"/>
      <c r="L634" s="214"/>
      <c r="M634" s="215"/>
      <c r="N634" s="216"/>
      <c r="O634" s="216"/>
      <c r="P634" s="216"/>
      <c r="Q634" s="216"/>
      <c r="R634" s="216"/>
      <c r="S634" s="216"/>
      <c r="T634" s="217"/>
      <c r="AT634" s="218" t="s">
        <v>176</v>
      </c>
      <c r="AU634" s="218" t="s">
        <v>82</v>
      </c>
      <c r="AV634" s="13" t="s">
        <v>82</v>
      </c>
      <c r="AW634" s="13" t="s">
        <v>30</v>
      </c>
      <c r="AX634" s="13" t="s">
        <v>73</v>
      </c>
      <c r="AY634" s="218" t="s">
        <v>166</v>
      </c>
    </row>
    <row r="635" spans="1:65" s="14" customFormat="1" ht="11.25">
      <c r="B635" s="219"/>
      <c r="C635" s="220"/>
      <c r="D635" s="209" t="s">
        <v>176</v>
      </c>
      <c r="E635" s="221" t="s">
        <v>1</v>
      </c>
      <c r="F635" s="222" t="s">
        <v>178</v>
      </c>
      <c r="G635" s="220"/>
      <c r="H635" s="223">
        <v>24.507000000000001</v>
      </c>
      <c r="I635" s="224"/>
      <c r="J635" s="220"/>
      <c r="K635" s="220"/>
      <c r="L635" s="225"/>
      <c r="M635" s="226"/>
      <c r="N635" s="227"/>
      <c r="O635" s="227"/>
      <c r="P635" s="227"/>
      <c r="Q635" s="227"/>
      <c r="R635" s="227"/>
      <c r="S635" s="227"/>
      <c r="T635" s="228"/>
      <c r="AT635" s="229" t="s">
        <v>176</v>
      </c>
      <c r="AU635" s="229" t="s">
        <v>82</v>
      </c>
      <c r="AV635" s="14" t="s">
        <v>99</v>
      </c>
      <c r="AW635" s="14" t="s">
        <v>30</v>
      </c>
      <c r="AX635" s="14" t="s">
        <v>73</v>
      </c>
      <c r="AY635" s="229" t="s">
        <v>166</v>
      </c>
    </row>
    <row r="636" spans="1:65" s="13" customFormat="1" ht="11.25">
      <c r="B636" s="207"/>
      <c r="C636" s="208"/>
      <c r="D636" s="209" t="s">
        <v>176</v>
      </c>
      <c r="E636" s="210" t="s">
        <v>1</v>
      </c>
      <c r="F636" s="211" t="s">
        <v>636</v>
      </c>
      <c r="G636" s="208"/>
      <c r="H636" s="212">
        <v>26.957999999999998</v>
      </c>
      <c r="I636" s="213"/>
      <c r="J636" s="208"/>
      <c r="K636" s="208"/>
      <c r="L636" s="214"/>
      <c r="M636" s="215"/>
      <c r="N636" s="216"/>
      <c r="O636" s="216"/>
      <c r="P636" s="216"/>
      <c r="Q636" s="216"/>
      <c r="R636" s="216"/>
      <c r="S636" s="216"/>
      <c r="T636" s="217"/>
      <c r="AT636" s="218" t="s">
        <v>176</v>
      </c>
      <c r="AU636" s="218" t="s">
        <v>82</v>
      </c>
      <c r="AV636" s="13" t="s">
        <v>82</v>
      </c>
      <c r="AW636" s="13" t="s">
        <v>30</v>
      </c>
      <c r="AX636" s="13" t="s">
        <v>80</v>
      </c>
      <c r="AY636" s="218" t="s">
        <v>166</v>
      </c>
    </row>
    <row r="637" spans="1:65" s="2" customFormat="1" ht="24.2" customHeight="1">
      <c r="A637" s="35"/>
      <c r="B637" s="36"/>
      <c r="C637" s="193" t="s">
        <v>637</v>
      </c>
      <c r="D637" s="193" t="s">
        <v>170</v>
      </c>
      <c r="E637" s="194" t="s">
        <v>638</v>
      </c>
      <c r="F637" s="195" t="s">
        <v>639</v>
      </c>
      <c r="G637" s="196" t="s">
        <v>234</v>
      </c>
      <c r="H637" s="197">
        <v>10.94</v>
      </c>
      <c r="I637" s="198"/>
      <c r="J637" s="199">
        <f>ROUND(I637*H637,2)</f>
        <v>0</v>
      </c>
      <c r="K637" s="200"/>
      <c r="L637" s="40"/>
      <c r="M637" s="201" t="s">
        <v>1</v>
      </c>
      <c r="N637" s="202" t="s">
        <v>38</v>
      </c>
      <c r="O637" s="72"/>
      <c r="P637" s="203">
        <f>O637*H637</f>
        <v>0</v>
      </c>
      <c r="Q637" s="203">
        <v>0</v>
      </c>
      <c r="R637" s="203">
        <f>Q637*H637</f>
        <v>0</v>
      </c>
      <c r="S637" s="203">
        <v>0</v>
      </c>
      <c r="T637" s="204">
        <f>S637*H637</f>
        <v>0</v>
      </c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R637" s="205" t="s">
        <v>179</v>
      </c>
      <c r="AT637" s="205" t="s">
        <v>170</v>
      </c>
      <c r="AU637" s="205" t="s">
        <v>82</v>
      </c>
      <c r="AY637" s="18" t="s">
        <v>166</v>
      </c>
      <c r="BE637" s="206">
        <f>IF(N637="základní",J637,0)</f>
        <v>0</v>
      </c>
      <c r="BF637" s="206">
        <f>IF(N637="snížená",J637,0)</f>
        <v>0</v>
      </c>
      <c r="BG637" s="206">
        <f>IF(N637="zákl. přenesená",J637,0)</f>
        <v>0</v>
      </c>
      <c r="BH637" s="206">
        <f>IF(N637="sníž. přenesená",J637,0)</f>
        <v>0</v>
      </c>
      <c r="BI637" s="206">
        <f>IF(N637="nulová",J637,0)</f>
        <v>0</v>
      </c>
      <c r="BJ637" s="18" t="s">
        <v>80</v>
      </c>
      <c r="BK637" s="206">
        <f>ROUND(I637*H637,2)</f>
        <v>0</v>
      </c>
      <c r="BL637" s="18" t="s">
        <v>179</v>
      </c>
      <c r="BM637" s="205" t="s">
        <v>640</v>
      </c>
    </row>
    <row r="638" spans="1:65" s="16" customFormat="1" ht="11.25">
      <c r="B638" s="252"/>
      <c r="C638" s="253"/>
      <c r="D638" s="209" t="s">
        <v>176</v>
      </c>
      <c r="E638" s="254" t="s">
        <v>1</v>
      </c>
      <c r="F638" s="255" t="s">
        <v>322</v>
      </c>
      <c r="G638" s="253"/>
      <c r="H638" s="254" t="s">
        <v>1</v>
      </c>
      <c r="I638" s="256"/>
      <c r="J638" s="253"/>
      <c r="K638" s="253"/>
      <c r="L638" s="257"/>
      <c r="M638" s="258"/>
      <c r="N638" s="259"/>
      <c r="O638" s="259"/>
      <c r="P638" s="259"/>
      <c r="Q638" s="259"/>
      <c r="R638" s="259"/>
      <c r="S638" s="259"/>
      <c r="T638" s="260"/>
      <c r="AT638" s="261" t="s">
        <v>176</v>
      </c>
      <c r="AU638" s="261" t="s">
        <v>82</v>
      </c>
      <c r="AV638" s="16" t="s">
        <v>80</v>
      </c>
      <c r="AW638" s="16" t="s">
        <v>30</v>
      </c>
      <c r="AX638" s="16" t="s">
        <v>73</v>
      </c>
      <c r="AY638" s="261" t="s">
        <v>166</v>
      </c>
    </row>
    <row r="639" spans="1:65" s="13" customFormat="1" ht="11.25">
      <c r="B639" s="207"/>
      <c r="C639" s="208"/>
      <c r="D639" s="209" t="s">
        <v>176</v>
      </c>
      <c r="E639" s="210" t="s">
        <v>1</v>
      </c>
      <c r="F639" s="211" t="s">
        <v>362</v>
      </c>
      <c r="G639" s="208"/>
      <c r="H639" s="212">
        <v>1.2</v>
      </c>
      <c r="I639" s="213"/>
      <c r="J639" s="208"/>
      <c r="K639" s="208"/>
      <c r="L639" s="214"/>
      <c r="M639" s="215"/>
      <c r="N639" s="216"/>
      <c r="O639" s="216"/>
      <c r="P639" s="216"/>
      <c r="Q639" s="216"/>
      <c r="R639" s="216"/>
      <c r="S639" s="216"/>
      <c r="T639" s="217"/>
      <c r="AT639" s="218" t="s">
        <v>176</v>
      </c>
      <c r="AU639" s="218" t="s">
        <v>82</v>
      </c>
      <c r="AV639" s="13" t="s">
        <v>82</v>
      </c>
      <c r="AW639" s="13" t="s">
        <v>30</v>
      </c>
      <c r="AX639" s="13" t="s">
        <v>73</v>
      </c>
      <c r="AY639" s="218" t="s">
        <v>166</v>
      </c>
    </row>
    <row r="640" spans="1:65" s="13" customFormat="1" ht="11.25">
      <c r="B640" s="207"/>
      <c r="C640" s="208"/>
      <c r="D640" s="209" t="s">
        <v>176</v>
      </c>
      <c r="E640" s="210" t="s">
        <v>1</v>
      </c>
      <c r="F640" s="211" t="s">
        <v>365</v>
      </c>
      <c r="G640" s="208"/>
      <c r="H640" s="212">
        <v>1.7</v>
      </c>
      <c r="I640" s="213"/>
      <c r="J640" s="208"/>
      <c r="K640" s="208"/>
      <c r="L640" s="214"/>
      <c r="M640" s="215"/>
      <c r="N640" s="216"/>
      <c r="O640" s="216"/>
      <c r="P640" s="216"/>
      <c r="Q640" s="216"/>
      <c r="R640" s="216"/>
      <c r="S640" s="216"/>
      <c r="T640" s="217"/>
      <c r="AT640" s="218" t="s">
        <v>176</v>
      </c>
      <c r="AU640" s="218" t="s">
        <v>82</v>
      </c>
      <c r="AV640" s="13" t="s">
        <v>82</v>
      </c>
      <c r="AW640" s="13" t="s">
        <v>30</v>
      </c>
      <c r="AX640" s="13" t="s">
        <v>73</v>
      </c>
      <c r="AY640" s="218" t="s">
        <v>166</v>
      </c>
    </row>
    <row r="641" spans="1:65" s="13" customFormat="1" ht="11.25">
      <c r="B641" s="207"/>
      <c r="C641" s="208"/>
      <c r="D641" s="209" t="s">
        <v>176</v>
      </c>
      <c r="E641" s="210" t="s">
        <v>1</v>
      </c>
      <c r="F641" s="211" t="s">
        <v>367</v>
      </c>
      <c r="G641" s="208"/>
      <c r="H641" s="212">
        <v>1.4</v>
      </c>
      <c r="I641" s="213"/>
      <c r="J641" s="208"/>
      <c r="K641" s="208"/>
      <c r="L641" s="214"/>
      <c r="M641" s="215"/>
      <c r="N641" s="216"/>
      <c r="O641" s="216"/>
      <c r="P641" s="216"/>
      <c r="Q641" s="216"/>
      <c r="R641" s="216"/>
      <c r="S641" s="216"/>
      <c r="T641" s="217"/>
      <c r="AT641" s="218" t="s">
        <v>176</v>
      </c>
      <c r="AU641" s="218" t="s">
        <v>82</v>
      </c>
      <c r="AV641" s="13" t="s">
        <v>82</v>
      </c>
      <c r="AW641" s="13" t="s">
        <v>30</v>
      </c>
      <c r="AX641" s="13" t="s">
        <v>73</v>
      </c>
      <c r="AY641" s="218" t="s">
        <v>166</v>
      </c>
    </row>
    <row r="642" spans="1:65" s="13" customFormat="1" ht="11.25">
      <c r="B642" s="207"/>
      <c r="C642" s="208"/>
      <c r="D642" s="209" t="s">
        <v>176</v>
      </c>
      <c r="E642" s="210" t="s">
        <v>1</v>
      </c>
      <c r="F642" s="211" t="s">
        <v>368</v>
      </c>
      <c r="G642" s="208"/>
      <c r="H642" s="212">
        <v>2.9</v>
      </c>
      <c r="I642" s="213"/>
      <c r="J642" s="208"/>
      <c r="K642" s="208"/>
      <c r="L642" s="214"/>
      <c r="M642" s="215"/>
      <c r="N642" s="216"/>
      <c r="O642" s="216"/>
      <c r="P642" s="216"/>
      <c r="Q642" s="216"/>
      <c r="R642" s="216"/>
      <c r="S642" s="216"/>
      <c r="T642" s="217"/>
      <c r="AT642" s="218" t="s">
        <v>176</v>
      </c>
      <c r="AU642" s="218" t="s">
        <v>82</v>
      </c>
      <c r="AV642" s="13" t="s">
        <v>82</v>
      </c>
      <c r="AW642" s="13" t="s">
        <v>30</v>
      </c>
      <c r="AX642" s="13" t="s">
        <v>73</v>
      </c>
      <c r="AY642" s="218" t="s">
        <v>166</v>
      </c>
    </row>
    <row r="643" spans="1:65" s="13" customFormat="1" ht="11.25">
      <c r="B643" s="207"/>
      <c r="C643" s="208"/>
      <c r="D643" s="209" t="s">
        <v>176</v>
      </c>
      <c r="E643" s="210" t="s">
        <v>1</v>
      </c>
      <c r="F643" s="211" t="s">
        <v>369</v>
      </c>
      <c r="G643" s="208"/>
      <c r="H643" s="212">
        <v>2.2999999999999998</v>
      </c>
      <c r="I643" s="213"/>
      <c r="J643" s="208"/>
      <c r="K643" s="208"/>
      <c r="L643" s="214"/>
      <c r="M643" s="215"/>
      <c r="N643" s="216"/>
      <c r="O643" s="216"/>
      <c r="P643" s="216"/>
      <c r="Q643" s="216"/>
      <c r="R643" s="216"/>
      <c r="S643" s="216"/>
      <c r="T643" s="217"/>
      <c r="AT643" s="218" t="s">
        <v>176</v>
      </c>
      <c r="AU643" s="218" t="s">
        <v>82</v>
      </c>
      <c r="AV643" s="13" t="s">
        <v>82</v>
      </c>
      <c r="AW643" s="13" t="s">
        <v>30</v>
      </c>
      <c r="AX643" s="13" t="s">
        <v>73</v>
      </c>
      <c r="AY643" s="218" t="s">
        <v>166</v>
      </c>
    </row>
    <row r="644" spans="1:65" s="13" customFormat="1" ht="11.25">
      <c r="B644" s="207"/>
      <c r="C644" s="208"/>
      <c r="D644" s="209" t="s">
        <v>176</v>
      </c>
      <c r="E644" s="210" t="s">
        <v>1</v>
      </c>
      <c r="F644" s="211" t="s">
        <v>502</v>
      </c>
      <c r="G644" s="208"/>
      <c r="H644" s="212">
        <v>0.72</v>
      </c>
      <c r="I644" s="213"/>
      <c r="J644" s="208"/>
      <c r="K644" s="208"/>
      <c r="L644" s="214"/>
      <c r="M644" s="215"/>
      <c r="N644" s="216"/>
      <c r="O644" s="216"/>
      <c r="P644" s="216"/>
      <c r="Q644" s="216"/>
      <c r="R644" s="216"/>
      <c r="S644" s="216"/>
      <c r="T644" s="217"/>
      <c r="AT644" s="218" t="s">
        <v>176</v>
      </c>
      <c r="AU644" s="218" t="s">
        <v>82</v>
      </c>
      <c r="AV644" s="13" t="s">
        <v>82</v>
      </c>
      <c r="AW644" s="13" t="s">
        <v>30</v>
      </c>
      <c r="AX644" s="13" t="s">
        <v>73</v>
      </c>
      <c r="AY644" s="218" t="s">
        <v>166</v>
      </c>
    </row>
    <row r="645" spans="1:65" s="13" customFormat="1" ht="11.25">
      <c r="B645" s="207"/>
      <c r="C645" s="208"/>
      <c r="D645" s="209" t="s">
        <v>176</v>
      </c>
      <c r="E645" s="210" t="s">
        <v>1</v>
      </c>
      <c r="F645" s="211" t="s">
        <v>617</v>
      </c>
      <c r="G645" s="208"/>
      <c r="H645" s="212">
        <v>0.72</v>
      </c>
      <c r="I645" s="213"/>
      <c r="J645" s="208"/>
      <c r="K645" s="208"/>
      <c r="L645" s="214"/>
      <c r="M645" s="215"/>
      <c r="N645" s="216"/>
      <c r="O645" s="216"/>
      <c r="P645" s="216"/>
      <c r="Q645" s="216"/>
      <c r="R645" s="216"/>
      <c r="S645" s="216"/>
      <c r="T645" s="217"/>
      <c r="AT645" s="218" t="s">
        <v>176</v>
      </c>
      <c r="AU645" s="218" t="s">
        <v>82</v>
      </c>
      <c r="AV645" s="13" t="s">
        <v>82</v>
      </c>
      <c r="AW645" s="13" t="s">
        <v>30</v>
      </c>
      <c r="AX645" s="13" t="s">
        <v>73</v>
      </c>
      <c r="AY645" s="218" t="s">
        <v>166</v>
      </c>
    </row>
    <row r="646" spans="1:65" s="14" customFormat="1" ht="11.25">
      <c r="B646" s="219"/>
      <c r="C646" s="220"/>
      <c r="D646" s="209" t="s">
        <v>176</v>
      </c>
      <c r="E646" s="221" t="s">
        <v>1</v>
      </c>
      <c r="F646" s="222" t="s">
        <v>178</v>
      </c>
      <c r="G646" s="220"/>
      <c r="H646" s="223">
        <v>10.940000000000001</v>
      </c>
      <c r="I646" s="224"/>
      <c r="J646" s="220"/>
      <c r="K646" s="220"/>
      <c r="L646" s="225"/>
      <c r="M646" s="226"/>
      <c r="N646" s="227"/>
      <c r="O646" s="227"/>
      <c r="P646" s="227"/>
      <c r="Q646" s="227"/>
      <c r="R646" s="227"/>
      <c r="S646" s="227"/>
      <c r="T646" s="228"/>
      <c r="AT646" s="229" t="s">
        <v>176</v>
      </c>
      <c r="AU646" s="229" t="s">
        <v>82</v>
      </c>
      <c r="AV646" s="14" t="s">
        <v>99</v>
      </c>
      <c r="AW646" s="14" t="s">
        <v>30</v>
      </c>
      <c r="AX646" s="14" t="s">
        <v>73</v>
      </c>
      <c r="AY646" s="229" t="s">
        <v>166</v>
      </c>
    </row>
    <row r="647" spans="1:65" s="15" customFormat="1" ht="11.25">
      <c r="B647" s="230"/>
      <c r="C647" s="231"/>
      <c r="D647" s="209" t="s">
        <v>176</v>
      </c>
      <c r="E647" s="232" t="s">
        <v>1</v>
      </c>
      <c r="F647" s="233" t="s">
        <v>206</v>
      </c>
      <c r="G647" s="231"/>
      <c r="H647" s="234">
        <v>10.940000000000001</v>
      </c>
      <c r="I647" s="235"/>
      <c r="J647" s="231"/>
      <c r="K647" s="231"/>
      <c r="L647" s="236"/>
      <c r="M647" s="237"/>
      <c r="N647" s="238"/>
      <c r="O647" s="238"/>
      <c r="P647" s="238"/>
      <c r="Q647" s="238"/>
      <c r="R647" s="238"/>
      <c r="S647" s="238"/>
      <c r="T647" s="239"/>
      <c r="AT647" s="240" t="s">
        <v>176</v>
      </c>
      <c r="AU647" s="240" t="s">
        <v>82</v>
      </c>
      <c r="AV647" s="15" t="s">
        <v>174</v>
      </c>
      <c r="AW647" s="15" t="s">
        <v>30</v>
      </c>
      <c r="AX647" s="15" t="s">
        <v>80</v>
      </c>
      <c r="AY647" s="240" t="s">
        <v>166</v>
      </c>
    </row>
    <row r="648" spans="1:65" s="2" customFormat="1" ht="37.9" customHeight="1">
      <c r="A648" s="35"/>
      <c r="B648" s="36"/>
      <c r="C648" s="193" t="s">
        <v>641</v>
      </c>
      <c r="D648" s="193" t="s">
        <v>170</v>
      </c>
      <c r="E648" s="194" t="s">
        <v>642</v>
      </c>
      <c r="F648" s="195" t="s">
        <v>643</v>
      </c>
      <c r="G648" s="196" t="s">
        <v>234</v>
      </c>
      <c r="H648" s="197">
        <v>23.34</v>
      </c>
      <c r="I648" s="198"/>
      <c r="J648" s="199">
        <f>ROUND(I648*H648,2)</f>
        <v>0</v>
      </c>
      <c r="K648" s="200"/>
      <c r="L648" s="40"/>
      <c r="M648" s="201" t="s">
        <v>1</v>
      </c>
      <c r="N648" s="202" t="s">
        <v>38</v>
      </c>
      <c r="O648" s="72"/>
      <c r="P648" s="203">
        <f>O648*H648</f>
        <v>0</v>
      </c>
      <c r="Q648" s="203">
        <v>0</v>
      </c>
      <c r="R648" s="203">
        <f>Q648*H648</f>
        <v>0</v>
      </c>
      <c r="S648" s="203">
        <v>0</v>
      </c>
      <c r="T648" s="204">
        <f>S648*H648</f>
        <v>0</v>
      </c>
      <c r="U648" s="35"/>
      <c r="V648" s="35"/>
      <c r="W648" s="35"/>
      <c r="X648" s="35"/>
      <c r="Y648" s="35"/>
      <c r="Z648" s="35"/>
      <c r="AA648" s="35"/>
      <c r="AB648" s="35"/>
      <c r="AC648" s="35"/>
      <c r="AD648" s="35"/>
      <c r="AE648" s="35"/>
      <c r="AR648" s="205" t="s">
        <v>179</v>
      </c>
      <c r="AT648" s="205" t="s">
        <v>170</v>
      </c>
      <c r="AU648" s="205" t="s">
        <v>82</v>
      </c>
      <c r="AY648" s="18" t="s">
        <v>166</v>
      </c>
      <c r="BE648" s="206">
        <f>IF(N648="základní",J648,0)</f>
        <v>0</v>
      </c>
      <c r="BF648" s="206">
        <f>IF(N648="snížená",J648,0)</f>
        <v>0</v>
      </c>
      <c r="BG648" s="206">
        <f>IF(N648="zákl. přenesená",J648,0)</f>
        <v>0</v>
      </c>
      <c r="BH648" s="206">
        <f>IF(N648="sníž. přenesená",J648,0)</f>
        <v>0</v>
      </c>
      <c r="BI648" s="206">
        <f>IF(N648="nulová",J648,0)</f>
        <v>0</v>
      </c>
      <c r="BJ648" s="18" t="s">
        <v>80</v>
      </c>
      <c r="BK648" s="206">
        <f>ROUND(I648*H648,2)</f>
        <v>0</v>
      </c>
      <c r="BL648" s="18" t="s">
        <v>179</v>
      </c>
      <c r="BM648" s="205" t="s">
        <v>644</v>
      </c>
    </row>
    <row r="649" spans="1:65" s="13" customFormat="1" ht="11.25">
      <c r="B649" s="207"/>
      <c r="C649" s="208"/>
      <c r="D649" s="209" t="s">
        <v>176</v>
      </c>
      <c r="E649" s="210" t="s">
        <v>1</v>
      </c>
      <c r="F649" s="211" t="s">
        <v>645</v>
      </c>
      <c r="G649" s="208"/>
      <c r="H649" s="212">
        <v>23.34</v>
      </c>
      <c r="I649" s="213"/>
      <c r="J649" s="208"/>
      <c r="K649" s="208"/>
      <c r="L649" s="214"/>
      <c r="M649" s="215"/>
      <c r="N649" s="216"/>
      <c r="O649" s="216"/>
      <c r="P649" s="216"/>
      <c r="Q649" s="216"/>
      <c r="R649" s="216"/>
      <c r="S649" s="216"/>
      <c r="T649" s="217"/>
      <c r="AT649" s="218" t="s">
        <v>176</v>
      </c>
      <c r="AU649" s="218" t="s">
        <v>82</v>
      </c>
      <c r="AV649" s="13" t="s">
        <v>82</v>
      </c>
      <c r="AW649" s="13" t="s">
        <v>30</v>
      </c>
      <c r="AX649" s="13" t="s">
        <v>73</v>
      </c>
      <c r="AY649" s="218" t="s">
        <v>166</v>
      </c>
    </row>
    <row r="650" spans="1:65" s="14" customFormat="1" ht="11.25">
      <c r="B650" s="219"/>
      <c r="C650" s="220"/>
      <c r="D650" s="209" t="s">
        <v>176</v>
      </c>
      <c r="E650" s="221" t="s">
        <v>1</v>
      </c>
      <c r="F650" s="222" t="s">
        <v>178</v>
      </c>
      <c r="G650" s="220"/>
      <c r="H650" s="223">
        <v>23.34</v>
      </c>
      <c r="I650" s="224"/>
      <c r="J650" s="220"/>
      <c r="K650" s="220"/>
      <c r="L650" s="225"/>
      <c r="M650" s="226"/>
      <c r="N650" s="227"/>
      <c r="O650" s="227"/>
      <c r="P650" s="227"/>
      <c r="Q650" s="227"/>
      <c r="R650" s="227"/>
      <c r="S650" s="227"/>
      <c r="T650" s="228"/>
      <c r="AT650" s="229" t="s">
        <v>176</v>
      </c>
      <c r="AU650" s="229" t="s">
        <v>82</v>
      </c>
      <c r="AV650" s="14" t="s">
        <v>99</v>
      </c>
      <c r="AW650" s="14" t="s">
        <v>30</v>
      </c>
      <c r="AX650" s="14" t="s">
        <v>80</v>
      </c>
      <c r="AY650" s="229" t="s">
        <v>166</v>
      </c>
    </row>
    <row r="651" spans="1:65" s="2" customFormat="1" ht="24.2" customHeight="1">
      <c r="A651" s="35"/>
      <c r="B651" s="36"/>
      <c r="C651" s="193" t="s">
        <v>646</v>
      </c>
      <c r="D651" s="193" t="s">
        <v>170</v>
      </c>
      <c r="E651" s="194" t="s">
        <v>647</v>
      </c>
      <c r="F651" s="195" t="s">
        <v>648</v>
      </c>
      <c r="G651" s="196" t="s">
        <v>234</v>
      </c>
      <c r="H651" s="197">
        <v>21.9</v>
      </c>
      <c r="I651" s="198"/>
      <c r="J651" s="199">
        <f>ROUND(I651*H651,2)</f>
        <v>0</v>
      </c>
      <c r="K651" s="200"/>
      <c r="L651" s="40"/>
      <c r="M651" s="201" t="s">
        <v>1</v>
      </c>
      <c r="N651" s="202" t="s">
        <v>38</v>
      </c>
      <c r="O651" s="72"/>
      <c r="P651" s="203">
        <f>O651*H651</f>
        <v>0</v>
      </c>
      <c r="Q651" s="203">
        <v>1.5E-3</v>
      </c>
      <c r="R651" s="203">
        <f>Q651*H651</f>
        <v>3.2849999999999997E-2</v>
      </c>
      <c r="S651" s="203">
        <v>0</v>
      </c>
      <c r="T651" s="204">
        <f>S651*H651</f>
        <v>0</v>
      </c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  <c r="AR651" s="205" t="s">
        <v>179</v>
      </c>
      <c r="AT651" s="205" t="s">
        <v>170</v>
      </c>
      <c r="AU651" s="205" t="s">
        <v>82</v>
      </c>
      <c r="AY651" s="18" t="s">
        <v>166</v>
      </c>
      <c r="BE651" s="206">
        <f>IF(N651="základní",J651,0)</f>
        <v>0</v>
      </c>
      <c r="BF651" s="206">
        <f>IF(N651="snížená",J651,0)</f>
        <v>0</v>
      </c>
      <c r="BG651" s="206">
        <f>IF(N651="zákl. přenesená",J651,0)</f>
        <v>0</v>
      </c>
      <c r="BH651" s="206">
        <f>IF(N651="sníž. přenesená",J651,0)</f>
        <v>0</v>
      </c>
      <c r="BI651" s="206">
        <f>IF(N651="nulová",J651,0)</f>
        <v>0</v>
      </c>
      <c r="BJ651" s="18" t="s">
        <v>80</v>
      </c>
      <c r="BK651" s="206">
        <f>ROUND(I651*H651,2)</f>
        <v>0</v>
      </c>
      <c r="BL651" s="18" t="s">
        <v>179</v>
      </c>
      <c r="BM651" s="205" t="s">
        <v>649</v>
      </c>
    </row>
    <row r="652" spans="1:65" s="16" customFormat="1" ht="11.25">
      <c r="B652" s="252"/>
      <c r="C652" s="253"/>
      <c r="D652" s="209" t="s">
        <v>176</v>
      </c>
      <c r="E652" s="254" t="s">
        <v>1</v>
      </c>
      <c r="F652" s="255" t="s">
        <v>322</v>
      </c>
      <c r="G652" s="253"/>
      <c r="H652" s="254" t="s">
        <v>1</v>
      </c>
      <c r="I652" s="256"/>
      <c r="J652" s="253"/>
      <c r="K652" s="253"/>
      <c r="L652" s="257"/>
      <c r="M652" s="258"/>
      <c r="N652" s="259"/>
      <c r="O652" s="259"/>
      <c r="P652" s="259"/>
      <c r="Q652" s="259"/>
      <c r="R652" s="259"/>
      <c r="S652" s="259"/>
      <c r="T652" s="260"/>
      <c r="AT652" s="261" t="s">
        <v>176</v>
      </c>
      <c r="AU652" s="261" t="s">
        <v>82</v>
      </c>
      <c r="AV652" s="16" t="s">
        <v>80</v>
      </c>
      <c r="AW652" s="16" t="s">
        <v>30</v>
      </c>
      <c r="AX652" s="16" t="s">
        <v>73</v>
      </c>
      <c r="AY652" s="261" t="s">
        <v>166</v>
      </c>
    </row>
    <row r="653" spans="1:65" s="13" customFormat="1" ht="11.25">
      <c r="B653" s="207"/>
      <c r="C653" s="208"/>
      <c r="D653" s="209" t="s">
        <v>176</v>
      </c>
      <c r="E653" s="210" t="s">
        <v>1</v>
      </c>
      <c r="F653" s="211" t="s">
        <v>362</v>
      </c>
      <c r="G653" s="208"/>
      <c r="H653" s="212">
        <v>1.2</v>
      </c>
      <c r="I653" s="213"/>
      <c r="J653" s="208"/>
      <c r="K653" s="208"/>
      <c r="L653" s="214"/>
      <c r="M653" s="215"/>
      <c r="N653" s="216"/>
      <c r="O653" s="216"/>
      <c r="P653" s="216"/>
      <c r="Q653" s="216"/>
      <c r="R653" s="216"/>
      <c r="S653" s="216"/>
      <c r="T653" s="217"/>
      <c r="AT653" s="218" t="s">
        <v>176</v>
      </c>
      <c r="AU653" s="218" t="s">
        <v>82</v>
      </c>
      <c r="AV653" s="13" t="s">
        <v>82</v>
      </c>
      <c r="AW653" s="13" t="s">
        <v>30</v>
      </c>
      <c r="AX653" s="13" t="s">
        <v>73</v>
      </c>
      <c r="AY653" s="218" t="s">
        <v>166</v>
      </c>
    </row>
    <row r="654" spans="1:65" s="13" customFormat="1" ht="11.25">
      <c r="B654" s="207"/>
      <c r="C654" s="208"/>
      <c r="D654" s="209" t="s">
        <v>176</v>
      </c>
      <c r="E654" s="210" t="s">
        <v>1</v>
      </c>
      <c r="F654" s="211" t="s">
        <v>364</v>
      </c>
      <c r="G654" s="208"/>
      <c r="H654" s="212">
        <v>7.1</v>
      </c>
      <c r="I654" s="213"/>
      <c r="J654" s="208"/>
      <c r="K654" s="208"/>
      <c r="L654" s="214"/>
      <c r="M654" s="215"/>
      <c r="N654" s="216"/>
      <c r="O654" s="216"/>
      <c r="P654" s="216"/>
      <c r="Q654" s="216"/>
      <c r="R654" s="216"/>
      <c r="S654" s="216"/>
      <c r="T654" s="217"/>
      <c r="AT654" s="218" t="s">
        <v>176</v>
      </c>
      <c r="AU654" s="218" t="s">
        <v>82</v>
      </c>
      <c r="AV654" s="13" t="s">
        <v>82</v>
      </c>
      <c r="AW654" s="13" t="s">
        <v>30</v>
      </c>
      <c r="AX654" s="13" t="s">
        <v>73</v>
      </c>
      <c r="AY654" s="218" t="s">
        <v>166</v>
      </c>
    </row>
    <row r="655" spans="1:65" s="13" customFormat="1" ht="11.25">
      <c r="B655" s="207"/>
      <c r="C655" s="208"/>
      <c r="D655" s="209" t="s">
        <v>176</v>
      </c>
      <c r="E655" s="210" t="s">
        <v>1</v>
      </c>
      <c r="F655" s="211" t="s">
        <v>365</v>
      </c>
      <c r="G655" s="208"/>
      <c r="H655" s="212">
        <v>1.7</v>
      </c>
      <c r="I655" s="213"/>
      <c r="J655" s="208"/>
      <c r="K655" s="208"/>
      <c r="L655" s="214"/>
      <c r="M655" s="215"/>
      <c r="N655" s="216"/>
      <c r="O655" s="216"/>
      <c r="P655" s="216"/>
      <c r="Q655" s="216"/>
      <c r="R655" s="216"/>
      <c r="S655" s="216"/>
      <c r="T655" s="217"/>
      <c r="AT655" s="218" t="s">
        <v>176</v>
      </c>
      <c r="AU655" s="218" t="s">
        <v>82</v>
      </c>
      <c r="AV655" s="13" t="s">
        <v>82</v>
      </c>
      <c r="AW655" s="13" t="s">
        <v>30</v>
      </c>
      <c r="AX655" s="13" t="s">
        <v>73</v>
      </c>
      <c r="AY655" s="218" t="s">
        <v>166</v>
      </c>
    </row>
    <row r="656" spans="1:65" s="13" customFormat="1" ht="11.25">
      <c r="B656" s="207"/>
      <c r="C656" s="208"/>
      <c r="D656" s="209" t="s">
        <v>176</v>
      </c>
      <c r="E656" s="210" t="s">
        <v>1</v>
      </c>
      <c r="F656" s="211" t="s">
        <v>366</v>
      </c>
      <c r="G656" s="208"/>
      <c r="H656" s="212">
        <v>5.3</v>
      </c>
      <c r="I656" s="213"/>
      <c r="J656" s="208"/>
      <c r="K656" s="208"/>
      <c r="L656" s="214"/>
      <c r="M656" s="215"/>
      <c r="N656" s="216"/>
      <c r="O656" s="216"/>
      <c r="P656" s="216"/>
      <c r="Q656" s="216"/>
      <c r="R656" s="216"/>
      <c r="S656" s="216"/>
      <c r="T656" s="217"/>
      <c r="AT656" s="218" t="s">
        <v>176</v>
      </c>
      <c r="AU656" s="218" t="s">
        <v>82</v>
      </c>
      <c r="AV656" s="13" t="s">
        <v>82</v>
      </c>
      <c r="AW656" s="13" t="s">
        <v>30</v>
      </c>
      <c r="AX656" s="13" t="s">
        <v>73</v>
      </c>
      <c r="AY656" s="218" t="s">
        <v>166</v>
      </c>
    </row>
    <row r="657" spans="1:65" s="13" customFormat="1" ht="11.25">
      <c r="B657" s="207"/>
      <c r="C657" s="208"/>
      <c r="D657" s="209" t="s">
        <v>176</v>
      </c>
      <c r="E657" s="210" t="s">
        <v>1</v>
      </c>
      <c r="F657" s="211" t="s">
        <v>367</v>
      </c>
      <c r="G657" s="208"/>
      <c r="H657" s="212">
        <v>1.4</v>
      </c>
      <c r="I657" s="213"/>
      <c r="J657" s="208"/>
      <c r="K657" s="208"/>
      <c r="L657" s="214"/>
      <c r="M657" s="215"/>
      <c r="N657" s="216"/>
      <c r="O657" s="216"/>
      <c r="P657" s="216"/>
      <c r="Q657" s="216"/>
      <c r="R657" s="216"/>
      <c r="S657" s="216"/>
      <c r="T657" s="217"/>
      <c r="AT657" s="218" t="s">
        <v>176</v>
      </c>
      <c r="AU657" s="218" t="s">
        <v>82</v>
      </c>
      <c r="AV657" s="13" t="s">
        <v>82</v>
      </c>
      <c r="AW657" s="13" t="s">
        <v>30</v>
      </c>
      <c r="AX657" s="13" t="s">
        <v>73</v>
      </c>
      <c r="AY657" s="218" t="s">
        <v>166</v>
      </c>
    </row>
    <row r="658" spans="1:65" s="13" customFormat="1" ht="11.25">
      <c r="B658" s="207"/>
      <c r="C658" s="208"/>
      <c r="D658" s="209" t="s">
        <v>176</v>
      </c>
      <c r="E658" s="210" t="s">
        <v>1</v>
      </c>
      <c r="F658" s="211" t="s">
        <v>368</v>
      </c>
      <c r="G658" s="208"/>
      <c r="H658" s="212">
        <v>2.9</v>
      </c>
      <c r="I658" s="213"/>
      <c r="J658" s="208"/>
      <c r="K658" s="208"/>
      <c r="L658" s="214"/>
      <c r="M658" s="215"/>
      <c r="N658" s="216"/>
      <c r="O658" s="216"/>
      <c r="P658" s="216"/>
      <c r="Q658" s="216"/>
      <c r="R658" s="216"/>
      <c r="S658" s="216"/>
      <c r="T658" s="217"/>
      <c r="AT658" s="218" t="s">
        <v>176</v>
      </c>
      <c r="AU658" s="218" t="s">
        <v>82</v>
      </c>
      <c r="AV658" s="13" t="s">
        <v>82</v>
      </c>
      <c r="AW658" s="13" t="s">
        <v>30</v>
      </c>
      <c r="AX658" s="13" t="s">
        <v>73</v>
      </c>
      <c r="AY658" s="218" t="s">
        <v>166</v>
      </c>
    </row>
    <row r="659" spans="1:65" s="13" customFormat="1" ht="11.25">
      <c r="B659" s="207"/>
      <c r="C659" s="208"/>
      <c r="D659" s="209" t="s">
        <v>176</v>
      </c>
      <c r="E659" s="210" t="s">
        <v>1</v>
      </c>
      <c r="F659" s="211" t="s">
        <v>369</v>
      </c>
      <c r="G659" s="208"/>
      <c r="H659" s="212">
        <v>2.2999999999999998</v>
      </c>
      <c r="I659" s="213"/>
      <c r="J659" s="208"/>
      <c r="K659" s="208"/>
      <c r="L659" s="214"/>
      <c r="M659" s="215"/>
      <c r="N659" s="216"/>
      <c r="O659" s="216"/>
      <c r="P659" s="216"/>
      <c r="Q659" s="216"/>
      <c r="R659" s="216"/>
      <c r="S659" s="216"/>
      <c r="T659" s="217"/>
      <c r="AT659" s="218" t="s">
        <v>176</v>
      </c>
      <c r="AU659" s="218" t="s">
        <v>82</v>
      </c>
      <c r="AV659" s="13" t="s">
        <v>82</v>
      </c>
      <c r="AW659" s="13" t="s">
        <v>30</v>
      </c>
      <c r="AX659" s="13" t="s">
        <v>73</v>
      </c>
      <c r="AY659" s="218" t="s">
        <v>166</v>
      </c>
    </row>
    <row r="660" spans="1:65" s="14" customFormat="1" ht="11.25">
      <c r="B660" s="219"/>
      <c r="C660" s="220"/>
      <c r="D660" s="209" t="s">
        <v>176</v>
      </c>
      <c r="E660" s="221" t="s">
        <v>1</v>
      </c>
      <c r="F660" s="222" t="s">
        <v>178</v>
      </c>
      <c r="G660" s="220"/>
      <c r="H660" s="223">
        <v>21.899999999999995</v>
      </c>
      <c r="I660" s="224"/>
      <c r="J660" s="220"/>
      <c r="K660" s="220"/>
      <c r="L660" s="225"/>
      <c r="M660" s="226"/>
      <c r="N660" s="227"/>
      <c r="O660" s="227"/>
      <c r="P660" s="227"/>
      <c r="Q660" s="227"/>
      <c r="R660" s="227"/>
      <c r="S660" s="227"/>
      <c r="T660" s="228"/>
      <c r="AT660" s="229" t="s">
        <v>176</v>
      </c>
      <c r="AU660" s="229" t="s">
        <v>82</v>
      </c>
      <c r="AV660" s="14" t="s">
        <v>99</v>
      </c>
      <c r="AW660" s="14" t="s">
        <v>30</v>
      </c>
      <c r="AX660" s="14" t="s">
        <v>73</v>
      </c>
      <c r="AY660" s="229" t="s">
        <v>166</v>
      </c>
    </row>
    <row r="661" spans="1:65" s="15" customFormat="1" ht="11.25">
      <c r="B661" s="230"/>
      <c r="C661" s="231"/>
      <c r="D661" s="209" t="s">
        <v>176</v>
      </c>
      <c r="E661" s="232" t="s">
        <v>1</v>
      </c>
      <c r="F661" s="233" t="s">
        <v>206</v>
      </c>
      <c r="G661" s="231"/>
      <c r="H661" s="234">
        <v>21.899999999999995</v>
      </c>
      <c r="I661" s="235"/>
      <c r="J661" s="231"/>
      <c r="K661" s="231"/>
      <c r="L661" s="236"/>
      <c r="M661" s="237"/>
      <c r="N661" s="238"/>
      <c r="O661" s="238"/>
      <c r="P661" s="238"/>
      <c r="Q661" s="238"/>
      <c r="R661" s="238"/>
      <c r="S661" s="238"/>
      <c r="T661" s="239"/>
      <c r="AT661" s="240" t="s">
        <v>176</v>
      </c>
      <c r="AU661" s="240" t="s">
        <v>82</v>
      </c>
      <c r="AV661" s="15" t="s">
        <v>174</v>
      </c>
      <c r="AW661" s="15" t="s">
        <v>30</v>
      </c>
      <c r="AX661" s="15" t="s">
        <v>80</v>
      </c>
      <c r="AY661" s="240" t="s">
        <v>166</v>
      </c>
    </row>
    <row r="662" spans="1:65" s="2" customFormat="1" ht="24.2" customHeight="1">
      <c r="A662" s="35"/>
      <c r="B662" s="36"/>
      <c r="C662" s="193" t="s">
        <v>650</v>
      </c>
      <c r="D662" s="193" t="s">
        <v>170</v>
      </c>
      <c r="E662" s="194" t="s">
        <v>651</v>
      </c>
      <c r="F662" s="195" t="s">
        <v>652</v>
      </c>
      <c r="G662" s="196" t="s">
        <v>193</v>
      </c>
      <c r="H662" s="197">
        <v>0.27800000000000002</v>
      </c>
      <c r="I662" s="198"/>
      <c r="J662" s="199">
        <f>ROUND(I662*H662,2)</f>
        <v>0</v>
      </c>
      <c r="K662" s="200"/>
      <c r="L662" s="40"/>
      <c r="M662" s="201" t="s">
        <v>1</v>
      </c>
      <c r="N662" s="202" t="s">
        <v>38</v>
      </c>
      <c r="O662" s="72"/>
      <c r="P662" s="203">
        <f>O662*H662</f>
        <v>0</v>
      </c>
      <c r="Q662" s="203">
        <v>0</v>
      </c>
      <c r="R662" s="203">
        <f>Q662*H662</f>
        <v>0</v>
      </c>
      <c r="S662" s="203">
        <v>0</v>
      </c>
      <c r="T662" s="204">
        <f>S662*H662</f>
        <v>0</v>
      </c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R662" s="205" t="s">
        <v>179</v>
      </c>
      <c r="AT662" s="205" t="s">
        <v>170</v>
      </c>
      <c r="AU662" s="205" t="s">
        <v>82</v>
      </c>
      <c r="AY662" s="18" t="s">
        <v>166</v>
      </c>
      <c r="BE662" s="206">
        <f>IF(N662="základní",J662,0)</f>
        <v>0</v>
      </c>
      <c r="BF662" s="206">
        <f>IF(N662="snížená",J662,0)</f>
        <v>0</v>
      </c>
      <c r="BG662" s="206">
        <f>IF(N662="zákl. přenesená",J662,0)</f>
        <v>0</v>
      </c>
      <c r="BH662" s="206">
        <f>IF(N662="sníž. přenesená",J662,0)</f>
        <v>0</v>
      </c>
      <c r="BI662" s="206">
        <f>IF(N662="nulová",J662,0)</f>
        <v>0</v>
      </c>
      <c r="BJ662" s="18" t="s">
        <v>80</v>
      </c>
      <c r="BK662" s="206">
        <f>ROUND(I662*H662,2)</f>
        <v>0</v>
      </c>
      <c r="BL662" s="18" t="s">
        <v>179</v>
      </c>
      <c r="BM662" s="205" t="s">
        <v>653</v>
      </c>
    </row>
    <row r="663" spans="1:65" s="2" customFormat="1" ht="24.2" customHeight="1">
      <c r="A663" s="35"/>
      <c r="B663" s="36"/>
      <c r="C663" s="193" t="s">
        <v>654</v>
      </c>
      <c r="D663" s="193" t="s">
        <v>170</v>
      </c>
      <c r="E663" s="194" t="s">
        <v>655</v>
      </c>
      <c r="F663" s="195" t="s">
        <v>656</v>
      </c>
      <c r="G663" s="196" t="s">
        <v>193</v>
      </c>
      <c r="H663" s="197">
        <v>0.27800000000000002</v>
      </c>
      <c r="I663" s="198"/>
      <c r="J663" s="199">
        <f>ROUND(I663*H663,2)</f>
        <v>0</v>
      </c>
      <c r="K663" s="200"/>
      <c r="L663" s="40"/>
      <c r="M663" s="201" t="s">
        <v>1</v>
      </c>
      <c r="N663" s="202" t="s">
        <v>38</v>
      </c>
      <c r="O663" s="72"/>
      <c r="P663" s="203">
        <f>O663*H663</f>
        <v>0</v>
      </c>
      <c r="Q663" s="203">
        <v>0</v>
      </c>
      <c r="R663" s="203">
        <f>Q663*H663</f>
        <v>0</v>
      </c>
      <c r="S663" s="203">
        <v>0</v>
      </c>
      <c r="T663" s="204">
        <f>S663*H663</f>
        <v>0</v>
      </c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R663" s="205" t="s">
        <v>179</v>
      </c>
      <c r="AT663" s="205" t="s">
        <v>170</v>
      </c>
      <c r="AU663" s="205" t="s">
        <v>82</v>
      </c>
      <c r="AY663" s="18" t="s">
        <v>166</v>
      </c>
      <c r="BE663" s="206">
        <f>IF(N663="základní",J663,0)</f>
        <v>0</v>
      </c>
      <c r="BF663" s="206">
        <f>IF(N663="snížená",J663,0)</f>
        <v>0</v>
      </c>
      <c r="BG663" s="206">
        <f>IF(N663="zákl. přenesená",J663,0)</f>
        <v>0</v>
      </c>
      <c r="BH663" s="206">
        <f>IF(N663="sníž. přenesená",J663,0)</f>
        <v>0</v>
      </c>
      <c r="BI663" s="206">
        <f>IF(N663="nulová",J663,0)</f>
        <v>0</v>
      </c>
      <c r="BJ663" s="18" t="s">
        <v>80</v>
      </c>
      <c r="BK663" s="206">
        <f>ROUND(I663*H663,2)</f>
        <v>0</v>
      </c>
      <c r="BL663" s="18" t="s">
        <v>179</v>
      </c>
      <c r="BM663" s="205" t="s">
        <v>657</v>
      </c>
    </row>
    <row r="664" spans="1:65" s="12" customFormat="1" ht="22.9" customHeight="1">
      <c r="B664" s="177"/>
      <c r="C664" s="178"/>
      <c r="D664" s="179" t="s">
        <v>72</v>
      </c>
      <c r="E664" s="191" t="s">
        <v>658</v>
      </c>
      <c r="F664" s="191" t="s">
        <v>659</v>
      </c>
      <c r="G664" s="178"/>
      <c r="H664" s="178"/>
      <c r="I664" s="181"/>
      <c r="J664" s="192">
        <f>BK664</f>
        <v>0</v>
      </c>
      <c r="K664" s="178"/>
      <c r="L664" s="183"/>
      <c r="M664" s="184"/>
      <c r="N664" s="185"/>
      <c r="O664" s="185"/>
      <c r="P664" s="186">
        <f>SUM(P665:P698)</f>
        <v>0</v>
      </c>
      <c r="Q664" s="185"/>
      <c r="R664" s="186">
        <f>SUM(R665:R698)</f>
        <v>8.4296059999999992E-2</v>
      </c>
      <c r="S664" s="185"/>
      <c r="T664" s="187">
        <f>SUM(T665:T698)</f>
        <v>2.1049999999999999E-2</v>
      </c>
      <c r="AR664" s="188" t="s">
        <v>82</v>
      </c>
      <c r="AT664" s="189" t="s">
        <v>72</v>
      </c>
      <c r="AU664" s="189" t="s">
        <v>80</v>
      </c>
      <c r="AY664" s="188" t="s">
        <v>166</v>
      </c>
      <c r="BK664" s="190">
        <f>SUM(BK665:BK698)</f>
        <v>0</v>
      </c>
    </row>
    <row r="665" spans="1:65" s="2" customFormat="1" ht="24.2" customHeight="1">
      <c r="A665" s="35"/>
      <c r="B665" s="36"/>
      <c r="C665" s="193" t="s">
        <v>660</v>
      </c>
      <c r="D665" s="193" t="s">
        <v>170</v>
      </c>
      <c r="E665" s="194" t="s">
        <v>661</v>
      </c>
      <c r="F665" s="195" t="s">
        <v>662</v>
      </c>
      <c r="G665" s="196" t="s">
        <v>234</v>
      </c>
      <c r="H665" s="197">
        <v>7.42</v>
      </c>
      <c r="I665" s="198"/>
      <c r="J665" s="199">
        <f>ROUND(I665*H665,2)</f>
        <v>0</v>
      </c>
      <c r="K665" s="200"/>
      <c r="L665" s="40"/>
      <c r="M665" s="201" t="s">
        <v>1</v>
      </c>
      <c r="N665" s="202" t="s">
        <v>38</v>
      </c>
      <c r="O665" s="72"/>
      <c r="P665" s="203">
        <f>O665*H665</f>
        <v>0</v>
      </c>
      <c r="Q665" s="203">
        <v>7.5799999999999999E-3</v>
      </c>
      <c r="R665" s="203">
        <f>Q665*H665</f>
        <v>5.6243599999999998E-2</v>
      </c>
      <c r="S665" s="203">
        <v>0</v>
      </c>
      <c r="T665" s="204">
        <f>S665*H665</f>
        <v>0</v>
      </c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  <c r="AR665" s="205" t="s">
        <v>179</v>
      </c>
      <c r="AT665" s="205" t="s">
        <v>170</v>
      </c>
      <c r="AU665" s="205" t="s">
        <v>82</v>
      </c>
      <c r="AY665" s="18" t="s">
        <v>166</v>
      </c>
      <c r="BE665" s="206">
        <f>IF(N665="základní",J665,0)</f>
        <v>0</v>
      </c>
      <c r="BF665" s="206">
        <f>IF(N665="snížená",J665,0)</f>
        <v>0</v>
      </c>
      <c r="BG665" s="206">
        <f>IF(N665="zákl. přenesená",J665,0)</f>
        <v>0</v>
      </c>
      <c r="BH665" s="206">
        <f>IF(N665="sníž. přenesená",J665,0)</f>
        <v>0</v>
      </c>
      <c r="BI665" s="206">
        <f>IF(N665="nulová",J665,0)</f>
        <v>0</v>
      </c>
      <c r="BJ665" s="18" t="s">
        <v>80</v>
      </c>
      <c r="BK665" s="206">
        <f>ROUND(I665*H665,2)</f>
        <v>0</v>
      </c>
      <c r="BL665" s="18" t="s">
        <v>179</v>
      </c>
      <c r="BM665" s="205" t="s">
        <v>663</v>
      </c>
    </row>
    <row r="666" spans="1:65" s="13" customFormat="1" ht="11.25">
      <c r="B666" s="207"/>
      <c r="C666" s="208"/>
      <c r="D666" s="209" t="s">
        <v>176</v>
      </c>
      <c r="E666" s="210" t="s">
        <v>1</v>
      </c>
      <c r="F666" s="211" t="s">
        <v>500</v>
      </c>
      <c r="G666" s="208"/>
      <c r="H666" s="212">
        <v>5.6</v>
      </c>
      <c r="I666" s="213"/>
      <c r="J666" s="208"/>
      <c r="K666" s="208"/>
      <c r="L666" s="214"/>
      <c r="M666" s="215"/>
      <c r="N666" s="216"/>
      <c r="O666" s="216"/>
      <c r="P666" s="216"/>
      <c r="Q666" s="216"/>
      <c r="R666" s="216"/>
      <c r="S666" s="216"/>
      <c r="T666" s="217"/>
      <c r="AT666" s="218" t="s">
        <v>176</v>
      </c>
      <c r="AU666" s="218" t="s">
        <v>82</v>
      </c>
      <c r="AV666" s="13" t="s">
        <v>82</v>
      </c>
      <c r="AW666" s="13" t="s">
        <v>30</v>
      </c>
      <c r="AX666" s="13" t="s">
        <v>73</v>
      </c>
      <c r="AY666" s="218" t="s">
        <v>166</v>
      </c>
    </row>
    <row r="667" spans="1:65" s="14" customFormat="1" ht="11.25">
      <c r="B667" s="219"/>
      <c r="C667" s="220"/>
      <c r="D667" s="209" t="s">
        <v>176</v>
      </c>
      <c r="E667" s="221" t="s">
        <v>1</v>
      </c>
      <c r="F667" s="222" t="s">
        <v>178</v>
      </c>
      <c r="G667" s="220"/>
      <c r="H667" s="223">
        <v>5.6</v>
      </c>
      <c r="I667" s="224"/>
      <c r="J667" s="220"/>
      <c r="K667" s="220"/>
      <c r="L667" s="225"/>
      <c r="M667" s="226"/>
      <c r="N667" s="227"/>
      <c r="O667" s="227"/>
      <c r="P667" s="227"/>
      <c r="Q667" s="227"/>
      <c r="R667" s="227"/>
      <c r="S667" s="227"/>
      <c r="T667" s="228"/>
      <c r="AT667" s="229" t="s">
        <v>176</v>
      </c>
      <c r="AU667" s="229" t="s">
        <v>82</v>
      </c>
      <c r="AV667" s="14" t="s">
        <v>99</v>
      </c>
      <c r="AW667" s="14" t="s">
        <v>30</v>
      </c>
      <c r="AX667" s="14" t="s">
        <v>73</v>
      </c>
      <c r="AY667" s="229" t="s">
        <v>166</v>
      </c>
    </row>
    <row r="668" spans="1:65" s="13" customFormat="1" ht="11.25">
      <c r="B668" s="207"/>
      <c r="C668" s="208"/>
      <c r="D668" s="209" t="s">
        <v>176</v>
      </c>
      <c r="E668" s="210" t="s">
        <v>1</v>
      </c>
      <c r="F668" s="211" t="s">
        <v>501</v>
      </c>
      <c r="G668" s="208"/>
      <c r="H668" s="212">
        <v>1.82</v>
      </c>
      <c r="I668" s="213"/>
      <c r="J668" s="208"/>
      <c r="K668" s="208"/>
      <c r="L668" s="214"/>
      <c r="M668" s="215"/>
      <c r="N668" s="216"/>
      <c r="O668" s="216"/>
      <c r="P668" s="216"/>
      <c r="Q668" s="216"/>
      <c r="R668" s="216"/>
      <c r="S668" s="216"/>
      <c r="T668" s="217"/>
      <c r="AT668" s="218" t="s">
        <v>176</v>
      </c>
      <c r="AU668" s="218" t="s">
        <v>82</v>
      </c>
      <c r="AV668" s="13" t="s">
        <v>82</v>
      </c>
      <c r="AW668" s="13" t="s">
        <v>30</v>
      </c>
      <c r="AX668" s="13" t="s">
        <v>73</v>
      </c>
      <c r="AY668" s="218" t="s">
        <v>166</v>
      </c>
    </row>
    <row r="669" spans="1:65" s="14" customFormat="1" ht="11.25">
      <c r="B669" s="219"/>
      <c r="C669" s="220"/>
      <c r="D669" s="209" t="s">
        <v>176</v>
      </c>
      <c r="E669" s="221" t="s">
        <v>1</v>
      </c>
      <c r="F669" s="222" t="s">
        <v>178</v>
      </c>
      <c r="G669" s="220"/>
      <c r="H669" s="223">
        <v>1.82</v>
      </c>
      <c r="I669" s="224"/>
      <c r="J669" s="220"/>
      <c r="K669" s="220"/>
      <c r="L669" s="225"/>
      <c r="M669" s="226"/>
      <c r="N669" s="227"/>
      <c r="O669" s="227"/>
      <c r="P669" s="227"/>
      <c r="Q669" s="227"/>
      <c r="R669" s="227"/>
      <c r="S669" s="227"/>
      <c r="T669" s="228"/>
      <c r="AT669" s="229" t="s">
        <v>176</v>
      </c>
      <c r="AU669" s="229" t="s">
        <v>82</v>
      </c>
      <c r="AV669" s="14" t="s">
        <v>99</v>
      </c>
      <c r="AW669" s="14" t="s">
        <v>30</v>
      </c>
      <c r="AX669" s="14" t="s">
        <v>73</v>
      </c>
      <c r="AY669" s="229" t="s">
        <v>166</v>
      </c>
    </row>
    <row r="670" spans="1:65" s="15" customFormat="1" ht="11.25">
      <c r="B670" s="230"/>
      <c r="C670" s="231"/>
      <c r="D670" s="209" t="s">
        <v>176</v>
      </c>
      <c r="E670" s="232" t="s">
        <v>1</v>
      </c>
      <c r="F670" s="233" t="s">
        <v>206</v>
      </c>
      <c r="G670" s="231"/>
      <c r="H670" s="234">
        <v>7.42</v>
      </c>
      <c r="I670" s="235"/>
      <c r="J670" s="231"/>
      <c r="K670" s="231"/>
      <c r="L670" s="236"/>
      <c r="M670" s="237"/>
      <c r="N670" s="238"/>
      <c r="O670" s="238"/>
      <c r="P670" s="238"/>
      <c r="Q670" s="238"/>
      <c r="R670" s="238"/>
      <c r="S670" s="238"/>
      <c r="T670" s="239"/>
      <c r="AT670" s="240" t="s">
        <v>176</v>
      </c>
      <c r="AU670" s="240" t="s">
        <v>82</v>
      </c>
      <c r="AV670" s="15" t="s">
        <v>174</v>
      </c>
      <c r="AW670" s="15" t="s">
        <v>30</v>
      </c>
      <c r="AX670" s="15" t="s">
        <v>80</v>
      </c>
      <c r="AY670" s="240" t="s">
        <v>166</v>
      </c>
    </row>
    <row r="671" spans="1:65" s="2" customFormat="1" ht="24.2" customHeight="1">
      <c r="A671" s="35"/>
      <c r="B671" s="36"/>
      <c r="C671" s="193" t="s">
        <v>664</v>
      </c>
      <c r="D671" s="193" t="s">
        <v>170</v>
      </c>
      <c r="E671" s="194" t="s">
        <v>665</v>
      </c>
      <c r="F671" s="195" t="s">
        <v>666</v>
      </c>
      <c r="G671" s="196" t="s">
        <v>234</v>
      </c>
      <c r="H671" s="197">
        <v>8.42</v>
      </c>
      <c r="I671" s="198"/>
      <c r="J671" s="199">
        <f>ROUND(I671*H671,2)</f>
        <v>0</v>
      </c>
      <c r="K671" s="200"/>
      <c r="L671" s="40"/>
      <c r="M671" s="201" t="s">
        <v>1</v>
      </c>
      <c r="N671" s="202" t="s">
        <v>38</v>
      </c>
      <c r="O671" s="72"/>
      <c r="P671" s="203">
        <f>O671*H671</f>
        <v>0</v>
      </c>
      <c r="Q671" s="203">
        <v>0</v>
      </c>
      <c r="R671" s="203">
        <f>Q671*H671</f>
        <v>0</v>
      </c>
      <c r="S671" s="203">
        <v>2.5000000000000001E-3</v>
      </c>
      <c r="T671" s="204">
        <f>S671*H671</f>
        <v>2.1049999999999999E-2</v>
      </c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R671" s="205" t="s">
        <v>179</v>
      </c>
      <c r="AT671" s="205" t="s">
        <v>170</v>
      </c>
      <c r="AU671" s="205" t="s">
        <v>82</v>
      </c>
      <c r="AY671" s="18" t="s">
        <v>166</v>
      </c>
      <c r="BE671" s="206">
        <f>IF(N671="základní",J671,0)</f>
        <v>0</v>
      </c>
      <c r="BF671" s="206">
        <f>IF(N671="snížená",J671,0)</f>
        <v>0</v>
      </c>
      <c r="BG671" s="206">
        <f>IF(N671="zákl. přenesená",J671,0)</f>
        <v>0</v>
      </c>
      <c r="BH671" s="206">
        <f>IF(N671="sníž. přenesená",J671,0)</f>
        <v>0</v>
      </c>
      <c r="BI671" s="206">
        <f>IF(N671="nulová",J671,0)</f>
        <v>0</v>
      </c>
      <c r="BJ671" s="18" t="s">
        <v>80</v>
      </c>
      <c r="BK671" s="206">
        <f>ROUND(I671*H671,2)</f>
        <v>0</v>
      </c>
      <c r="BL671" s="18" t="s">
        <v>179</v>
      </c>
      <c r="BM671" s="205" t="s">
        <v>667</v>
      </c>
    </row>
    <row r="672" spans="1:65" s="16" customFormat="1" ht="11.25">
      <c r="B672" s="252"/>
      <c r="C672" s="253"/>
      <c r="D672" s="209" t="s">
        <v>176</v>
      </c>
      <c r="E672" s="254" t="s">
        <v>1</v>
      </c>
      <c r="F672" s="255" t="s">
        <v>668</v>
      </c>
      <c r="G672" s="253"/>
      <c r="H672" s="254" t="s">
        <v>1</v>
      </c>
      <c r="I672" s="256"/>
      <c r="J672" s="253"/>
      <c r="K672" s="253"/>
      <c r="L672" s="257"/>
      <c r="M672" s="258"/>
      <c r="N672" s="259"/>
      <c r="O672" s="259"/>
      <c r="P672" s="259"/>
      <c r="Q672" s="259"/>
      <c r="R672" s="259"/>
      <c r="S672" s="259"/>
      <c r="T672" s="260"/>
      <c r="AT672" s="261" t="s">
        <v>176</v>
      </c>
      <c r="AU672" s="261" t="s">
        <v>82</v>
      </c>
      <c r="AV672" s="16" t="s">
        <v>80</v>
      </c>
      <c r="AW672" s="16" t="s">
        <v>30</v>
      </c>
      <c r="AX672" s="16" t="s">
        <v>73</v>
      </c>
      <c r="AY672" s="261" t="s">
        <v>166</v>
      </c>
    </row>
    <row r="673" spans="1:65" s="13" customFormat="1" ht="11.25">
      <c r="B673" s="207"/>
      <c r="C673" s="208"/>
      <c r="D673" s="209" t="s">
        <v>176</v>
      </c>
      <c r="E673" s="210" t="s">
        <v>1</v>
      </c>
      <c r="F673" s="211" t="s">
        <v>669</v>
      </c>
      <c r="G673" s="208"/>
      <c r="H673" s="212">
        <v>1.82</v>
      </c>
      <c r="I673" s="213"/>
      <c r="J673" s="208"/>
      <c r="K673" s="208"/>
      <c r="L673" s="214"/>
      <c r="M673" s="215"/>
      <c r="N673" s="216"/>
      <c r="O673" s="216"/>
      <c r="P673" s="216"/>
      <c r="Q673" s="216"/>
      <c r="R673" s="216"/>
      <c r="S673" s="216"/>
      <c r="T673" s="217"/>
      <c r="AT673" s="218" t="s">
        <v>176</v>
      </c>
      <c r="AU673" s="218" t="s">
        <v>82</v>
      </c>
      <c r="AV673" s="13" t="s">
        <v>82</v>
      </c>
      <c r="AW673" s="13" t="s">
        <v>30</v>
      </c>
      <c r="AX673" s="13" t="s">
        <v>73</v>
      </c>
      <c r="AY673" s="218" t="s">
        <v>166</v>
      </c>
    </row>
    <row r="674" spans="1:65" s="14" customFormat="1" ht="11.25">
      <c r="B674" s="219"/>
      <c r="C674" s="220"/>
      <c r="D674" s="209" t="s">
        <v>176</v>
      </c>
      <c r="E674" s="221" t="s">
        <v>1</v>
      </c>
      <c r="F674" s="222" t="s">
        <v>178</v>
      </c>
      <c r="G674" s="220"/>
      <c r="H674" s="223">
        <v>1.82</v>
      </c>
      <c r="I674" s="224"/>
      <c r="J674" s="220"/>
      <c r="K674" s="220"/>
      <c r="L674" s="225"/>
      <c r="M674" s="226"/>
      <c r="N674" s="227"/>
      <c r="O674" s="227"/>
      <c r="P674" s="227"/>
      <c r="Q674" s="227"/>
      <c r="R674" s="227"/>
      <c r="S674" s="227"/>
      <c r="T674" s="228"/>
      <c r="AT674" s="229" t="s">
        <v>176</v>
      </c>
      <c r="AU674" s="229" t="s">
        <v>82</v>
      </c>
      <c r="AV674" s="14" t="s">
        <v>99</v>
      </c>
      <c r="AW674" s="14" t="s">
        <v>30</v>
      </c>
      <c r="AX674" s="14" t="s">
        <v>73</v>
      </c>
      <c r="AY674" s="229" t="s">
        <v>166</v>
      </c>
    </row>
    <row r="675" spans="1:65" s="13" customFormat="1" ht="11.25">
      <c r="B675" s="207"/>
      <c r="C675" s="208"/>
      <c r="D675" s="209" t="s">
        <v>176</v>
      </c>
      <c r="E675" s="210" t="s">
        <v>1</v>
      </c>
      <c r="F675" s="211" t="s">
        <v>670</v>
      </c>
      <c r="G675" s="208"/>
      <c r="H675" s="212">
        <v>6.6</v>
      </c>
      <c r="I675" s="213"/>
      <c r="J675" s="208"/>
      <c r="K675" s="208"/>
      <c r="L675" s="214"/>
      <c r="M675" s="215"/>
      <c r="N675" s="216"/>
      <c r="O675" s="216"/>
      <c r="P675" s="216"/>
      <c r="Q675" s="216"/>
      <c r="R675" s="216"/>
      <c r="S675" s="216"/>
      <c r="T675" s="217"/>
      <c r="AT675" s="218" t="s">
        <v>176</v>
      </c>
      <c r="AU675" s="218" t="s">
        <v>82</v>
      </c>
      <c r="AV675" s="13" t="s">
        <v>82</v>
      </c>
      <c r="AW675" s="13" t="s">
        <v>30</v>
      </c>
      <c r="AX675" s="13" t="s">
        <v>73</v>
      </c>
      <c r="AY675" s="218" t="s">
        <v>166</v>
      </c>
    </row>
    <row r="676" spans="1:65" s="14" customFormat="1" ht="11.25">
      <c r="B676" s="219"/>
      <c r="C676" s="220"/>
      <c r="D676" s="209" t="s">
        <v>176</v>
      </c>
      <c r="E676" s="221" t="s">
        <v>1</v>
      </c>
      <c r="F676" s="222" t="s">
        <v>178</v>
      </c>
      <c r="G676" s="220"/>
      <c r="H676" s="223">
        <v>6.6</v>
      </c>
      <c r="I676" s="224"/>
      <c r="J676" s="220"/>
      <c r="K676" s="220"/>
      <c r="L676" s="225"/>
      <c r="M676" s="226"/>
      <c r="N676" s="227"/>
      <c r="O676" s="227"/>
      <c r="P676" s="227"/>
      <c r="Q676" s="227"/>
      <c r="R676" s="227"/>
      <c r="S676" s="227"/>
      <c r="T676" s="228"/>
      <c r="AT676" s="229" t="s">
        <v>176</v>
      </c>
      <c r="AU676" s="229" t="s">
        <v>82</v>
      </c>
      <c r="AV676" s="14" t="s">
        <v>99</v>
      </c>
      <c r="AW676" s="14" t="s">
        <v>30</v>
      </c>
      <c r="AX676" s="14" t="s">
        <v>73</v>
      </c>
      <c r="AY676" s="229" t="s">
        <v>166</v>
      </c>
    </row>
    <row r="677" spans="1:65" s="15" customFormat="1" ht="11.25">
      <c r="B677" s="230"/>
      <c r="C677" s="231"/>
      <c r="D677" s="209" t="s">
        <v>176</v>
      </c>
      <c r="E677" s="232" t="s">
        <v>1</v>
      </c>
      <c r="F677" s="233" t="s">
        <v>206</v>
      </c>
      <c r="G677" s="231"/>
      <c r="H677" s="234">
        <v>8.42</v>
      </c>
      <c r="I677" s="235"/>
      <c r="J677" s="231"/>
      <c r="K677" s="231"/>
      <c r="L677" s="236"/>
      <c r="M677" s="237"/>
      <c r="N677" s="238"/>
      <c r="O677" s="238"/>
      <c r="P677" s="238"/>
      <c r="Q677" s="238"/>
      <c r="R677" s="238"/>
      <c r="S677" s="238"/>
      <c r="T677" s="239"/>
      <c r="AT677" s="240" t="s">
        <v>176</v>
      </c>
      <c r="AU677" s="240" t="s">
        <v>82</v>
      </c>
      <c r="AV677" s="15" t="s">
        <v>174</v>
      </c>
      <c r="AW677" s="15" t="s">
        <v>30</v>
      </c>
      <c r="AX677" s="15" t="s">
        <v>80</v>
      </c>
      <c r="AY677" s="240" t="s">
        <v>166</v>
      </c>
    </row>
    <row r="678" spans="1:65" s="2" customFormat="1" ht="16.5" customHeight="1">
      <c r="A678" s="35"/>
      <c r="B678" s="36"/>
      <c r="C678" s="193" t="s">
        <v>671</v>
      </c>
      <c r="D678" s="193" t="s">
        <v>170</v>
      </c>
      <c r="E678" s="194" t="s">
        <v>672</v>
      </c>
      <c r="F678" s="195" t="s">
        <v>673</v>
      </c>
      <c r="G678" s="196" t="s">
        <v>234</v>
      </c>
      <c r="H678" s="197">
        <v>7.42</v>
      </c>
      <c r="I678" s="198"/>
      <c r="J678" s="199">
        <f>ROUND(I678*H678,2)</f>
        <v>0</v>
      </c>
      <c r="K678" s="200"/>
      <c r="L678" s="40"/>
      <c r="M678" s="201" t="s">
        <v>1</v>
      </c>
      <c r="N678" s="202" t="s">
        <v>38</v>
      </c>
      <c r="O678" s="72"/>
      <c r="P678" s="203">
        <f>O678*H678</f>
        <v>0</v>
      </c>
      <c r="Q678" s="203">
        <v>2.9999999999999997E-4</v>
      </c>
      <c r="R678" s="203">
        <f>Q678*H678</f>
        <v>2.2259999999999997E-3</v>
      </c>
      <c r="S678" s="203">
        <v>0</v>
      </c>
      <c r="T678" s="204">
        <f>S678*H678</f>
        <v>0</v>
      </c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R678" s="205" t="s">
        <v>179</v>
      </c>
      <c r="AT678" s="205" t="s">
        <v>170</v>
      </c>
      <c r="AU678" s="205" t="s">
        <v>82</v>
      </c>
      <c r="AY678" s="18" t="s">
        <v>166</v>
      </c>
      <c r="BE678" s="206">
        <f>IF(N678="základní",J678,0)</f>
        <v>0</v>
      </c>
      <c r="BF678" s="206">
        <f>IF(N678="snížená",J678,0)</f>
        <v>0</v>
      </c>
      <c r="BG678" s="206">
        <f>IF(N678="zákl. přenesená",J678,0)</f>
        <v>0</v>
      </c>
      <c r="BH678" s="206">
        <f>IF(N678="sníž. přenesená",J678,0)</f>
        <v>0</v>
      </c>
      <c r="BI678" s="206">
        <f>IF(N678="nulová",J678,0)</f>
        <v>0</v>
      </c>
      <c r="BJ678" s="18" t="s">
        <v>80</v>
      </c>
      <c r="BK678" s="206">
        <f>ROUND(I678*H678,2)</f>
        <v>0</v>
      </c>
      <c r="BL678" s="18" t="s">
        <v>179</v>
      </c>
      <c r="BM678" s="205" t="s">
        <v>674</v>
      </c>
    </row>
    <row r="679" spans="1:65" s="13" customFormat="1" ht="11.25">
      <c r="B679" s="207"/>
      <c r="C679" s="208"/>
      <c r="D679" s="209" t="s">
        <v>176</v>
      </c>
      <c r="E679" s="210" t="s">
        <v>1</v>
      </c>
      <c r="F679" s="211" t="s">
        <v>500</v>
      </c>
      <c r="G679" s="208"/>
      <c r="H679" s="212">
        <v>5.6</v>
      </c>
      <c r="I679" s="213"/>
      <c r="J679" s="208"/>
      <c r="K679" s="208"/>
      <c r="L679" s="214"/>
      <c r="M679" s="215"/>
      <c r="N679" s="216"/>
      <c r="O679" s="216"/>
      <c r="P679" s="216"/>
      <c r="Q679" s="216"/>
      <c r="R679" s="216"/>
      <c r="S679" s="216"/>
      <c r="T679" s="217"/>
      <c r="AT679" s="218" t="s">
        <v>176</v>
      </c>
      <c r="AU679" s="218" t="s">
        <v>82</v>
      </c>
      <c r="AV679" s="13" t="s">
        <v>82</v>
      </c>
      <c r="AW679" s="13" t="s">
        <v>30</v>
      </c>
      <c r="AX679" s="13" t="s">
        <v>73</v>
      </c>
      <c r="AY679" s="218" t="s">
        <v>166</v>
      </c>
    </row>
    <row r="680" spans="1:65" s="14" customFormat="1" ht="11.25">
      <c r="B680" s="219"/>
      <c r="C680" s="220"/>
      <c r="D680" s="209" t="s">
        <v>176</v>
      </c>
      <c r="E680" s="221" t="s">
        <v>1</v>
      </c>
      <c r="F680" s="222" t="s">
        <v>178</v>
      </c>
      <c r="G680" s="220"/>
      <c r="H680" s="223">
        <v>5.6</v>
      </c>
      <c r="I680" s="224"/>
      <c r="J680" s="220"/>
      <c r="K680" s="220"/>
      <c r="L680" s="225"/>
      <c r="M680" s="226"/>
      <c r="N680" s="227"/>
      <c r="O680" s="227"/>
      <c r="P680" s="227"/>
      <c r="Q680" s="227"/>
      <c r="R680" s="227"/>
      <c r="S680" s="227"/>
      <c r="T680" s="228"/>
      <c r="AT680" s="229" t="s">
        <v>176</v>
      </c>
      <c r="AU680" s="229" t="s">
        <v>82</v>
      </c>
      <c r="AV680" s="14" t="s">
        <v>99</v>
      </c>
      <c r="AW680" s="14" t="s">
        <v>30</v>
      </c>
      <c r="AX680" s="14" t="s">
        <v>73</v>
      </c>
      <c r="AY680" s="229" t="s">
        <v>166</v>
      </c>
    </row>
    <row r="681" spans="1:65" s="13" customFormat="1" ht="11.25">
      <c r="B681" s="207"/>
      <c r="C681" s="208"/>
      <c r="D681" s="209" t="s">
        <v>176</v>
      </c>
      <c r="E681" s="210" t="s">
        <v>1</v>
      </c>
      <c r="F681" s="211" t="s">
        <v>501</v>
      </c>
      <c r="G681" s="208"/>
      <c r="H681" s="212">
        <v>1.82</v>
      </c>
      <c r="I681" s="213"/>
      <c r="J681" s="208"/>
      <c r="K681" s="208"/>
      <c r="L681" s="214"/>
      <c r="M681" s="215"/>
      <c r="N681" s="216"/>
      <c r="O681" s="216"/>
      <c r="P681" s="216"/>
      <c r="Q681" s="216"/>
      <c r="R681" s="216"/>
      <c r="S681" s="216"/>
      <c r="T681" s="217"/>
      <c r="AT681" s="218" t="s">
        <v>176</v>
      </c>
      <c r="AU681" s="218" t="s">
        <v>82</v>
      </c>
      <c r="AV681" s="13" t="s">
        <v>82</v>
      </c>
      <c r="AW681" s="13" t="s">
        <v>30</v>
      </c>
      <c r="AX681" s="13" t="s">
        <v>73</v>
      </c>
      <c r="AY681" s="218" t="s">
        <v>166</v>
      </c>
    </row>
    <row r="682" spans="1:65" s="14" customFormat="1" ht="11.25">
      <c r="B682" s="219"/>
      <c r="C682" s="220"/>
      <c r="D682" s="209" t="s">
        <v>176</v>
      </c>
      <c r="E682" s="221" t="s">
        <v>1</v>
      </c>
      <c r="F682" s="222" t="s">
        <v>178</v>
      </c>
      <c r="G682" s="220"/>
      <c r="H682" s="223">
        <v>1.82</v>
      </c>
      <c r="I682" s="224"/>
      <c r="J682" s="220"/>
      <c r="K682" s="220"/>
      <c r="L682" s="225"/>
      <c r="M682" s="226"/>
      <c r="N682" s="227"/>
      <c r="O682" s="227"/>
      <c r="P682" s="227"/>
      <c r="Q682" s="227"/>
      <c r="R682" s="227"/>
      <c r="S682" s="227"/>
      <c r="T682" s="228"/>
      <c r="AT682" s="229" t="s">
        <v>176</v>
      </c>
      <c r="AU682" s="229" t="s">
        <v>82</v>
      </c>
      <c r="AV682" s="14" t="s">
        <v>99</v>
      </c>
      <c r="AW682" s="14" t="s">
        <v>30</v>
      </c>
      <c r="AX682" s="14" t="s">
        <v>73</v>
      </c>
      <c r="AY682" s="229" t="s">
        <v>166</v>
      </c>
    </row>
    <row r="683" spans="1:65" s="15" customFormat="1" ht="11.25">
      <c r="B683" s="230"/>
      <c r="C683" s="231"/>
      <c r="D683" s="209" t="s">
        <v>176</v>
      </c>
      <c r="E683" s="232" t="s">
        <v>1</v>
      </c>
      <c r="F683" s="233" t="s">
        <v>206</v>
      </c>
      <c r="G683" s="231"/>
      <c r="H683" s="234">
        <v>7.42</v>
      </c>
      <c r="I683" s="235"/>
      <c r="J683" s="231"/>
      <c r="K683" s="231"/>
      <c r="L683" s="236"/>
      <c r="M683" s="237"/>
      <c r="N683" s="238"/>
      <c r="O683" s="238"/>
      <c r="P683" s="238"/>
      <c r="Q683" s="238"/>
      <c r="R683" s="238"/>
      <c r="S683" s="238"/>
      <c r="T683" s="239"/>
      <c r="AT683" s="240" t="s">
        <v>176</v>
      </c>
      <c r="AU683" s="240" t="s">
        <v>82</v>
      </c>
      <c r="AV683" s="15" t="s">
        <v>174</v>
      </c>
      <c r="AW683" s="15" t="s">
        <v>30</v>
      </c>
      <c r="AX683" s="15" t="s">
        <v>80</v>
      </c>
      <c r="AY683" s="240" t="s">
        <v>166</v>
      </c>
    </row>
    <row r="684" spans="1:65" s="2" customFormat="1" ht="21.75" customHeight="1">
      <c r="A684" s="35"/>
      <c r="B684" s="36"/>
      <c r="C684" s="241" t="s">
        <v>675</v>
      </c>
      <c r="D684" s="241" t="s">
        <v>208</v>
      </c>
      <c r="E684" s="242" t="s">
        <v>676</v>
      </c>
      <c r="F684" s="243" t="s">
        <v>677</v>
      </c>
      <c r="G684" s="244" t="s">
        <v>234</v>
      </c>
      <c r="H684" s="245">
        <v>8.1620000000000008</v>
      </c>
      <c r="I684" s="246"/>
      <c r="J684" s="247">
        <f>ROUND(I684*H684,2)</f>
        <v>0</v>
      </c>
      <c r="K684" s="248"/>
      <c r="L684" s="249"/>
      <c r="M684" s="250" t="s">
        <v>1</v>
      </c>
      <c r="N684" s="251" t="s">
        <v>38</v>
      </c>
      <c r="O684" s="72"/>
      <c r="P684" s="203">
        <f>O684*H684</f>
        <v>0</v>
      </c>
      <c r="Q684" s="203">
        <v>2.8300000000000001E-3</v>
      </c>
      <c r="R684" s="203">
        <f>Q684*H684</f>
        <v>2.3098460000000001E-2</v>
      </c>
      <c r="S684" s="203">
        <v>0</v>
      </c>
      <c r="T684" s="204">
        <f>S684*H684</f>
        <v>0</v>
      </c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R684" s="205" t="s">
        <v>396</v>
      </c>
      <c r="AT684" s="205" t="s">
        <v>208</v>
      </c>
      <c r="AU684" s="205" t="s">
        <v>82</v>
      </c>
      <c r="AY684" s="18" t="s">
        <v>166</v>
      </c>
      <c r="BE684" s="206">
        <f>IF(N684="základní",J684,0)</f>
        <v>0</v>
      </c>
      <c r="BF684" s="206">
        <f>IF(N684="snížená",J684,0)</f>
        <v>0</v>
      </c>
      <c r="BG684" s="206">
        <f>IF(N684="zákl. přenesená",J684,0)</f>
        <v>0</v>
      </c>
      <c r="BH684" s="206">
        <f>IF(N684="sníž. přenesená",J684,0)</f>
        <v>0</v>
      </c>
      <c r="BI684" s="206">
        <f>IF(N684="nulová",J684,0)</f>
        <v>0</v>
      </c>
      <c r="BJ684" s="18" t="s">
        <v>80</v>
      </c>
      <c r="BK684" s="206">
        <f>ROUND(I684*H684,2)</f>
        <v>0</v>
      </c>
      <c r="BL684" s="18" t="s">
        <v>179</v>
      </c>
      <c r="BM684" s="205" t="s">
        <v>678</v>
      </c>
    </row>
    <row r="685" spans="1:65" s="13" customFormat="1" ht="11.25">
      <c r="B685" s="207"/>
      <c r="C685" s="208"/>
      <c r="D685" s="209" t="s">
        <v>176</v>
      </c>
      <c r="E685" s="210" t="s">
        <v>1</v>
      </c>
      <c r="F685" s="211" t="s">
        <v>500</v>
      </c>
      <c r="G685" s="208"/>
      <c r="H685" s="212">
        <v>5.6</v>
      </c>
      <c r="I685" s="213"/>
      <c r="J685" s="208"/>
      <c r="K685" s="208"/>
      <c r="L685" s="214"/>
      <c r="M685" s="215"/>
      <c r="N685" s="216"/>
      <c r="O685" s="216"/>
      <c r="P685" s="216"/>
      <c r="Q685" s="216"/>
      <c r="R685" s="216"/>
      <c r="S685" s="216"/>
      <c r="T685" s="217"/>
      <c r="AT685" s="218" t="s">
        <v>176</v>
      </c>
      <c r="AU685" s="218" t="s">
        <v>82</v>
      </c>
      <c r="AV685" s="13" t="s">
        <v>82</v>
      </c>
      <c r="AW685" s="13" t="s">
        <v>30</v>
      </c>
      <c r="AX685" s="13" t="s">
        <v>73</v>
      </c>
      <c r="AY685" s="218" t="s">
        <v>166</v>
      </c>
    </row>
    <row r="686" spans="1:65" s="14" customFormat="1" ht="11.25">
      <c r="B686" s="219"/>
      <c r="C686" s="220"/>
      <c r="D686" s="209" t="s">
        <v>176</v>
      </c>
      <c r="E686" s="221" t="s">
        <v>1</v>
      </c>
      <c r="F686" s="222" t="s">
        <v>178</v>
      </c>
      <c r="G686" s="220"/>
      <c r="H686" s="223">
        <v>5.6</v>
      </c>
      <c r="I686" s="224"/>
      <c r="J686" s="220"/>
      <c r="K686" s="220"/>
      <c r="L686" s="225"/>
      <c r="M686" s="226"/>
      <c r="N686" s="227"/>
      <c r="O686" s="227"/>
      <c r="P686" s="227"/>
      <c r="Q686" s="227"/>
      <c r="R686" s="227"/>
      <c r="S686" s="227"/>
      <c r="T686" s="228"/>
      <c r="AT686" s="229" t="s">
        <v>176</v>
      </c>
      <c r="AU686" s="229" t="s">
        <v>82</v>
      </c>
      <c r="AV686" s="14" t="s">
        <v>99</v>
      </c>
      <c r="AW686" s="14" t="s">
        <v>30</v>
      </c>
      <c r="AX686" s="14" t="s">
        <v>73</v>
      </c>
      <c r="AY686" s="229" t="s">
        <v>166</v>
      </c>
    </row>
    <row r="687" spans="1:65" s="13" customFormat="1" ht="11.25">
      <c r="B687" s="207"/>
      <c r="C687" s="208"/>
      <c r="D687" s="209" t="s">
        <v>176</v>
      </c>
      <c r="E687" s="210" t="s">
        <v>1</v>
      </c>
      <c r="F687" s="211" t="s">
        <v>501</v>
      </c>
      <c r="G687" s="208"/>
      <c r="H687" s="212">
        <v>1.82</v>
      </c>
      <c r="I687" s="213"/>
      <c r="J687" s="208"/>
      <c r="K687" s="208"/>
      <c r="L687" s="214"/>
      <c r="M687" s="215"/>
      <c r="N687" s="216"/>
      <c r="O687" s="216"/>
      <c r="P687" s="216"/>
      <c r="Q687" s="216"/>
      <c r="R687" s="216"/>
      <c r="S687" s="216"/>
      <c r="T687" s="217"/>
      <c r="AT687" s="218" t="s">
        <v>176</v>
      </c>
      <c r="AU687" s="218" t="s">
        <v>82</v>
      </c>
      <c r="AV687" s="13" t="s">
        <v>82</v>
      </c>
      <c r="AW687" s="13" t="s">
        <v>30</v>
      </c>
      <c r="AX687" s="13" t="s">
        <v>73</v>
      </c>
      <c r="AY687" s="218" t="s">
        <v>166</v>
      </c>
    </row>
    <row r="688" spans="1:65" s="14" customFormat="1" ht="11.25">
      <c r="B688" s="219"/>
      <c r="C688" s="220"/>
      <c r="D688" s="209" t="s">
        <v>176</v>
      </c>
      <c r="E688" s="221" t="s">
        <v>1</v>
      </c>
      <c r="F688" s="222" t="s">
        <v>178</v>
      </c>
      <c r="G688" s="220"/>
      <c r="H688" s="223">
        <v>1.82</v>
      </c>
      <c r="I688" s="224"/>
      <c r="J688" s="220"/>
      <c r="K688" s="220"/>
      <c r="L688" s="225"/>
      <c r="M688" s="226"/>
      <c r="N688" s="227"/>
      <c r="O688" s="227"/>
      <c r="P688" s="227"/>
      <c r="Q688" s="227"/>
      <c r="R688" s="227"/>
      <c r="S688" s="227"/>
      <c r="T688" s="228"/>
      <c r="AT688" s="229" t="s">
        <v>176</v>
      </c>
      <c r="AU688" s="229" t="s">
        <v>82</v>
      </c>
      <c r="AV688" s="14" t="s">
        <v>99</v>
      </c>
      <c r="AW688" s="14" t="s">
        <v>30</v>
      </c>
      <c r="AX688" s="14" t="s">
        <v>73</v>
      </c>
      <c r="AY688" s="229" t="s">
        <v>166</v>
      </c>
    </row>
    <row r="689" spans="1:65" s="15" customFormat="1" ht="11.25">
      <c r="B689" s="230"/>
      <c r="C689" s="231"/>
      <c r="D689" s="209" t="s">
        <v>176</v>
      </c>
      <c r="E689" s="232" t="s">
        <v>1</v>
      </c>
      <c r="F689" s="233" t="s">
        <v>206</v>
      </c>
      <c r="G689" s="231"/>
      <c r="H689" s="234">
        <v>7.42</v>
      </c>
      <c r="I689" s="235"/>
      <c r="J689" s="231"/>
      <c r="K689" s="231"/>
      <c r="L689" s="236"/>
      <c r="M689" s="237"/>
      <c r="N689" s="238"/>
      <c r="O689" s="238"/>
      <c r="P689" s="238"/>
      <c r="Q689" s="238"/>
      <c r="R689" s="238"/>
      <c r="S689" s="238"/>
      <c r="T689" s="239"/>
      <c r="AT689" s="240" t="s">
        <v>176</v>
      </c>
      <c r="AU689" s="240" t="s">
        <v>82</v>
      </c>
      <c r="AV689" s="15" t="s">
        <v>174</v>
      </c>
      <c r="AW689" s="15" t="s">
        <v>30</v>
      </c>
      <c r="AX689" s="15" t="s">
        <v>73</v>
      </c>
      <c r="AY689" s="240" t="s">
        <v>166</v>
      </c>
    </row>
    <row r="690" spans="1:65" s="13" customFormat="1" ht="11.25">
      <c r="B690" s="207"/>
      <c r="C690" s="208"/>
      <c r="D690" s="209" t="s">
        <v>176</v>
      </c>
      <c r="E690" s="210" t="s">
        <v>1</v>
      </c>
      <c r="F690" s="211" t="s">
        <v>679</v>
      </c>
      <c r="G690" s="208"/>
      <c r="H690" s="212">
        <v>8.1620000000000008</v>
      </c>
      <c r="I690" s="213"/>
      <c r="J690" s="208"/>
      <c r="K690" s="208"/>
      <c r="L690" s="214"/>
      <c r="M690" s="215"/>
      <c r="N690" s="216"/>
      <c r="O690" s="216"/>
      <c r="P690" s="216"/>
      <c r="Q690" s="216"/>
      <c r="R690" s="216"/>
      <c r="S690" s="216"/>
      <c r="T690" s="217"/>
      <c r="AT690" s="218" t="s">
        <v>176</v>
      </c>
      <c r="AU690" s="218" t="s">
        <v>82</v>
      </c>
      <c r="AV690" s="13" t="s">
        <v>82</v>
      </c>
      <c r="AW690" s="13" t="s">
        <v>30</v>
      </c>
      <c r="AX690" s="13" t="s">
        <v>80</v>
      </c>
      <c r="AY690" s="218" t="s">
        <v>166</v>
      </c>
    </row>
    <row r="691" spans="1:65" s="2" customFormat="1" ht="16.5" customHeight="1">
      <c r="A691" s="35"/>
      <c r="B691" s="36"/>
      <c r="C691" s="193" t="s">
        <v>680</v>
      </c>
      <c r="D691" s="193" t="s">
        <v>170</v>
      </c>
      <c r="E691" s="194" t="s">
        <v>681</v>
      </c>
      <c r="F691" s="195" t="s">
        <v>682</v>
      </c>
      <c r="G691" s="196" t="s">
        <v>436</v>
      </c>
      <c r="H691" s="197">
        <v>6.8</v>
      </c>
      <c r="I691" s="198"/>
      <c r="J691" s="199">
        <f>ROUND(I691*H691,2)</f>
        <v>0</v>
      </c>
      <c r="K691" s="200"/>
      <c r="L691" s="40"/>
      <c r="M691" s="201" t="s">
        <v>1</v>
      </c>
      <c r="N691" s="202" t="s">
        <v>38</v>
      </c>
      <c r="O691" s="72"/>
      <c r="P691" s="203">
        <f>O691*H691</f>
        <v>0</v>
      </c>
      <c r="Q691" s="203">
        <v>1.0000000000000001E-5</v>
      </c>
      <c r="R691" s="203">
        <f>Q691*H691</f>
        <v>6.7999999999999999E-5</v>
      </c>
      <c r="S691" s="203">
        <v>0</v>
      </c>
      <c r="T691" s="204">
        <f>S691*H691</f>
        <v>0</v>
      </c>
      <c r="U691" s="35"/>
      <c r="V691" s="35"/>
      <c r="W691" s="35"/>
      <c r="X691" s="35"/>
      <c r="Y691" s="35"/>
      <c r="Z691" s="35"/>
      <c r="AA691" s="35"/>
      <c r="AB691" s="35"/>
      <c r="AC691" s="35"/>
      <c r="AD691" s="35"/>
      <c r="AE691" s="35"/>
      <c r="AR691" s="205" t="s">
        <v>179</v>
      </c>
      <c r="AT691" s="205" t="s">
        <v>170</v>
      </c>
      <c r="AU691" s="205" t="s">
        <v>82</v>
      </c>
      <c r="AY691" s="18" t="s">
        <v>166</v>
      </c>
      <c r="BE691" s="206">
        <f>IF(N691="základní",J691,0)</f>
        <v>0</v>
      </c>
      <c r="BF691" s="206">
        <f>IF(N691="snížená",J691,0)</f>
        <v>0</v>
      </c>
      <c r="BG691" s="206">
        <f>IF(N691="zákl. přenesená",J691,0)</f>
        <v>0</v>
      </c>
      <c r="BH691" s="206">
        <f>IF(N691="sníž. přenesená",J691,0)</f>
        <v>0</v>
      </c>
      <c r="BI691" s="206">
        <f>IF(N691="nulová",J691,0)</f>
        <v>0</v>
      </c>
      <c r="BJ691" s="18" t="s">
        <v>80</v>
      </c>
      <c r="BK691" s="206">
        <f>ROUND(I691*H691,2)</f>
        <v>0</v>
      </c>
      <c r="BL691" s="18" t="s">
        <v>179</v>
      </c>
      <c r="BM691" s="205" t="s">
        <v>683</v>
      </c>
    </row>
    <row r="692" spans="1:65" s="13" customFormat="1" ht="11.25">
      <c r="B692" s="207"/>
      <c r="C692" s="208"/>
      <c r="D692" s="209" t="s">
        <v>176</v>
      </c>
      <c r="E692" s="210" t="s">
        <v>1</v>
      </c>
      <c r="F692" s="211" t="s">
        <v>684</v>
      </c>
      <c r="G692" s="208"/>
      <c r="H692" s="212">
        <v>6.8</v>
      </c>
      <c r="I692" s="213"/>
      <c r="J692" s="208"/>
      <c r="K692" s="208"/>
      <c r="L692" s="214"/>
      <c r="M692" s="215"/>
      <c r="N692" s="216"/>
      <c r="O692" s="216"/>
      <c r="P692" s="216"/>
      <c r="Q692" s="216"/>
      <c r="R692" s="216"/>
      <c r="S692" s="216"/>
      <c r="T692" s="217"/>
      <c r="AT692" s="218" t="s">
        <v>176</v>
      </c>
      <c r="AU692" s="218" t="s">
        <v>82</v>
      </c>
      <c r="AV692" s="13" t="s">
        <v>82</v>
      </c>
      <c r="AW692" s="13" t="s">
        <v>30</v>
      </c>
      <c r="AX692" s="13" t="s">
        <v>73</v>
      </c>
      <c r="AY692" s="218" t="s">
        <v>166</v>
      </c>
    </row>
    <row r="693" spans="1:65" s="14" customFormat="1" ht="11.25">
      <c r="B693" s="219"/>
      <c r="C693" s="220"/>
      <c r="D693" s="209" t="s">
        <v>176</v>
      </c>
      <c r="E693" s="221" t="s">
        <v>1</v>
      </c>
      <c r="F693" s="222" t="s">
        <v>178</v>
      </c>
      <c r="G693" s="220"/>
      <c r="H693" s="223">
        <v>6.8</v>
      </c>
      <c r="I693" s="224"/>
      <c r="J693" s="220"/>
      <c r="K693" s="220"/>
      <c r="L693" s="225"/>
      <c r="M693" s="226"/>
      <c r="N693" s="227"/>
      <c r="O693" s="227"/>
      <c r="P693" s="227"/>
      <c r="Q693" s="227"/>
      <c r="R693" s="227"/>
      <c r="S693" s="227"/>
      <c r="T693" s="228"/>
      <c r="AT693" s="229" t="s">
        <v>176</v>
      </c>
      <c r="AU693" s="229" t="s">
        <v>82</v>
      </c>
      <c r="AV693" s="14" t="s">
        <v>99</v>
      </c>
      <c r="AW693" s="14" t="s">
        <v>30</v>
      </c>
      <c r="AX693" s="14" t="s">
        <v>73</v>
      </c>
      <c r="AY693" s="229" t="s">
        <v>166</v>
      </c>
    </row>
    <row r="694" spans="1:65" s="15" customFormat="1" ht="11.25">
      <c r="B694" s="230"/>
      <c r="C694" s="231"/>
      <c r="D694" s="209" t="s">
        <v>176</v>
      </c>
      <c r="E694" s="232" t="s">
        <v>1</v>
      </c>
      <c r="F694" s="233" t="s">
        <v>206</v>
      </c>
      <c r="G694" s="231"/>
      <c r="H694" s="234">
        <v>6.8</v>
      </c>
      <c r="I694" s="235"/>
      <c r="J694" s="231"/>
      <c r="K694" s="231"/>
      <c r="L694" s="236"/>
      <c r="M694" s="237"/>
      <c r="N694" s="238"/>
      <c r="O694" s="238"/>
      <c r="P694" s="238"/>
      <c r="Q694" s="238"/>
      <c r="R694" s="238"/>
      <c r="S694" s="238"/>
      <c r="T694" s="239"/>
      <c r="AT694" s="240" t="s">
        <v>176</v>
      </c>
      <c r="AU694" s="240" t="s">
        <v>82</v>
      </c>
      <c r="AV694" s="15" t="s">
        <v>174</v>
      </c>
      <c r="AW694" s="15" t="s">
        <v>30</v>
      </c>
      <c r="AX694" s="15" t="s">
        <v>80</v>
      </c>
      <c r="AY694" s="240" t="s">
        <v>166</v>
      </c>
    </row>
    <row r="695" spans="1:65" s="2" customFormat="1" ht="16.5" customHeight="1">
      <c r="A695" s="35"/>
      <c r="B695" s="36"/>
      <c r="C695" s="241" t="s">
        <v>685</v>
      </c>
      <c r="D695" s="241" t="s">
        <v>208</v>
      </c>
      <c r="E695" s="242" t="s">
        <v>686</v>
      </c>
      <c r="F695" s="243" t="s">
        <v>687</v>
      </c>
      <c r="G695" s="244" t="s">
        <v>436</v>
      </c>
      <c r="H695" s="245">
        <v>7</v>
      </c>
      <c r="I695" s="246"/>
      <c r="J695" s="247">
        <f>ROUND(I695*H695,2)</f>
        <v>0</v>
      </c>
      <c r="K695" s="248"/>
      <c r="L695" s="249"/>
      <c r="M695" s="250" t="s">
        <v>1</v>
      </c>
      <c r="N695" s="251" t="s">
        <v>38</v>
      </c>
      <c r="O695" s="72"/>
      <c r="P695" s="203">
        <f>O695*H695</f>
        <v>0</v>
      </c>
      <c r="Q695" s="203">
        <v>3.8000000000000002E-4</v>
      </c>
      <c r="R695" s="203">
        <f>Q695*H695</f>
        <v>2.66E-3</v>
      </c>
      <c r="S695" s="203">
        <v>0</v>
      </c>
      <c r="T695" s="204">
        <f>S695*H695</f>
        <v>0</v>
      </c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  <c r="AE695" s="35"/>
      <c r="AR695" s="205" t="s">
        <v>396</v>
      </c>
      <c r="AT695" s="205" t="s">
        <v>208</v>
      </c>
      <c r="AU695" s="205" t="s">
        <v>82</v>
      </c>
      <c r="AY695" s="18" t="s">
        <v>166</v>
      </c>
      <c r="BE695" s="206">
        <f>IF(N695="základní",J695,0)</f>
        <v>0</v>
      </c>
      <c r="BF695" s="206">
        <f>IF(N695="snížená",J695,0)</f>
        <v>0</v>
      </c>
      <c r="BG695" s="206">
        <f>IF(N695="zákl. přenesená",J695,0)</f>
        <v>0</v>
      </c>
      <c r="BH695" s="206">
        <f>IF(N695="sníž. přenesená",J695,0)</f>
        <v>0</v>
      </c>
      <c r="BI695" s="206">
        <f>IF(N695="nulová",J695,0)</f>
        <v>0</v>
      </c>
      <c r="BJ695" s="18" t="s">
        <v>80</v>
      </c>
      <c r="BK695" s="206">
        <f>ROUND(I695*H695,2)</f>
        <v>0</v>
      </c>
      <c r="BL695" s="18" t="s">
        <v>179</v>
      </c>
      <c r="BM695" s="205" t="s">
        <v>688</v>
      </c>
    </row>
    <row r="696" spans="1:65" s="13" customFormat="1" ht="11.25">
      <c r="B696" s="207"/>
      <c r="C696" s="208"/>
      <c r="D696" s="209" t="s">
        <v>176</v>
      </c>
      <c r="E696" s="210" t="s">
        <v>1</v>
      </c>
      <c r="F696" s="211" t="s">
        <v>207</v>
      </c>
      <c r="G696" s="208"/>
      <c r="H696" s="212">
        <v>7</v>
      </c>
      <c r="I696" s="213"/>
      <c r="J696" s="208"/>
      <c r="K696" s="208"/>
      <c r="L696" s="214"/>
      <c r="M696" s="215"/>
      <c r="N696" s="216"/>
      <c r="O696" s="216"/>
      <c r="P696" s="216"/>
      <c r="Q696" s="216"/>
      <c r="R696" s="216"/>
      <c r="S696" s="216"/>
      <c r="T696" s="217"/>
      <c r="AT696" s="218" t="s">
        <v>176</v>
      </c>
      <c r="AU696" s="218" t="s">
        <v>82</v>
      </c>
      <c r="AV696" s="13" t="s">
        <v>82</v>
      </c>
      <c r="AW696" s="13" t="s">
        <v>30</v>
      </c>
      <c r="AX696" s="13" t="s">
        <v>80</v>
      </c>
      <c r="AY696" s="218" t="s">
        <v>166</v>
      </c>
    </row>
    <row r="697" spans="1:65" s="2" customFormat="1" ht="24.2" customHeight="1">
      <c r="A697" s="35"/>
      <c r="B697" s="36"/>
      <c r="C697" s="193" t="s">
        <v>689</v>
      </c>
      <c r="D697" s="193" t="s">
        <v>170</v>
      </c>
      <c r="E697" s="194" t="s">
        <v>690</v>
      </c>
      <c r="F697" s="195" t="s">
        <v>691</v>
      </c>
      <c r="G697" s="196" t="s">
        <v>193</v>
      </c>
      <c r="H697" s="197">
        <v>8.4000000000000005E-2</v>
      </c>
      <c r="I697" s="198"/>
      <c r="J697" s="199">
        <f>ROUND(I697*H697,2)</f>
        <v>0</v>
      </c>
      <c r="K697" s="200"/>
      <c r="L697" s="40"/>
      <c r="M697" s="201" t="s">
        <v>1</v>
      </c>
      <c r="N697" s="202" t="s">
        <v>38</v>
      </c>
      <c r="O697" s="72"/>
      <c r="P697" s="203">
        <f>O697*H697</f>
        <v>0</v>
      </c>
      <c r="Q697" s="203">
        <v>0</v>
      </c>
      <c r="R697" s="203">
        <f>Q697*H697</f>
        <v>0</v>
      </c>
      <c r="S697" s="203">
        <v>0</v>
      </c>
      <c r="T697" s="204">
        <f>S697*H697</f>
        <v>0</v>
      </c>
      <c r="U697" s="35"/>
      <c r="V697" s="35"/>
      <c r="W697" s="35"/>
      <c r="X697" s="35"/>
      <c r="Y697" s="35"/>
      <c r="Z697" s="35"/>
      <c r="AA697" s="35"/>
      <c r="AB697" s="35"/>
      <c r="AC697" s="35"/>
      <c r="AD697" s="35"/>
      <c r="AE697" s="35"/>
      <c r="AR697" s="205" t="s">
        <v>179</v>
      </c>
      <c r="AT697" s="205" t="s">
        <v>170</v>
      </c>
      <c r="AU697" s="205" t="s">
        <v>82</v>
      </c>
      <c r="AY697" s="18" t="s">
        <v>166</v>
      </c>
      <c r="BE697" s="206">
        <f>IF(N697="základní",J697,0)</f>
        <v>0</v>
      </c>
      <c r="BF697" s="206">
        <f>IF(N697="snížená",J697,0)</f>
        <v>0</v>
      </c>
      <c r="BG697" s="206">
        <f>IF(N697="zákl. přenesená",J697,0)</f>
        <v>0</v>
      </c>
      <c r="BH697" s="206">
        <f>IF(N697="sníž. přenesená",J697,0)</f>
        <v>0</v>
      </c>
      <c r="BI697" s="206">
        <f>IF(N697="nulová",J697,0)</f>
        <v>0</v>
      </c>
      <c r="BJ697" s="18" t="s">
        <v>80</v>
      </c>
      <c r="BK697" s="206">
        <f>ROUND(I697*H697,2)</f>
        <v>0</v>
      </c>
      <c r="BL697" s="18" t="s">
        <v>179</v>
      </c>
      <c r="BM697" s="205" t="s">
        <v>692</v>
      </c>
    </row>
    <row r="698" spans="1:65" s="2" customFormat="1" ht="24.2" customHeight="1">
      <c r="A698" s="35"/>
      <c r="B698" s="36"/>
      <c r="C698" s="193" t="s">
        <v>693</v>
      </c>
      <c r="D698" s="193" t="s">
        <v>170</v>
      </c>
      <c r="E698" s="194" t="s">
        <v>694</v>
      </c>
      <c r="F698" s="195" t="s">
        <v>695</v>
      </c>
      <c r="G698" s="196" t="s">
        <v>193</v>
      </c>
      <c r="H698" s="197">
        <v>8.4000000000000005E-2</v>
      </c>
      <c r="I698" s="198"/>
      <c r="J698" s="199">
        <f>ROUND(I698*H698,2)</f>
        <v>0</v>
      </c>
      <c r="K698" s="200"/>
      <c r="L698" s="40"/>
      <c r="M698" s="201" t="s">
        <v>1</v>
      </c>
      <c r="N698" s="202" t="s">
        <v>38</v>
      </c>
      <c r="O698" s="72"/>
      <c r="P698" s="203">
        <f>O698*H698</f>
        <v>0</v>
      </c>
      <c r="Q698" s="203">
        <v>0</v>
      </c>
      <c r="R698" s="203">
        <f>Q698*H698</f>
        <v>0</v>
      </c>
      <c r="S698" s="203">
        <v>0</v>
      </c>
      <c r="T698" s="204">
        <f>S698*H698</f>
        <v>0</v>
      </c>
      <c r="U698" s="35"/>
      <c r="V698" s="35"/>
      <c r="W698" s="35"/>
      <c r="X698" s="35"/>
      <c r="Y698" s="35"/>
      <c r="Z698" s="35"/>
      <c r="AA698" s="35"/>
      <c r="AB698" s="35"/>
      <c r="AC698" s="35"/>
      <c r="AD698" s="35"/>
      <c r="AE698" s="35"/>
      <c r="AR698" s="205" t="s">
        <v>179</v>
      </c>
      <c r="AT698" s="205" t="s">
        <v>170</v>
      </c>
      <c r="AU698" s="205" t="s">
        <v>82</v>
      </c>
      <c r="AY698" s="18" t="s">
        <v>166</v>
      </c>
      <c r="BE698" s="206">
        <f>IF(N698="základní",J698,0)</f>
        <v>0</v>
      </c>
      <c r="BF698" s="206">
        <f>IF(N698="snížená",J698,0)</f>
        <v>0</v>
      </c>
      <c r="BG698" s="206">
        <f>IF(N698="zákl. přenesená",J698,0)</f>
        <v>0</v>
      </c>
      <c r="BH698" s="206">
        <f>IF(N698="sníž. přenesená",J698,0)</f>
        <v>0</v>
      </c>
      <c r="BI698" s="206">
        <f>IF(N698="nulová",J698,0)</f>
        <v>0</v>
      </c>
      <c r="BJ698" s="18" t="s">
        <v>80</v>
      </c>
      <c r="BK698" s="206">
        <f>ROUND(I698*H698,2)</f>
        <v>0</v>
      </c>
      <c r="BL698" s="18" t="s">
        <v>179</v>
      </c>
      <c r="BM698" s="205" t="s">
        <v>696</v>
      </c>
    </row>
    <row r="699" spans="1:65" s="12" customFormat="1" ht="22.9" customHeight="1">
      <c r="B699" s="177"/>
      <c r="C699" s="178"/>
      <c r="D699" s="179" t="s">
        <v>72</v>
      </c>
      <c r="E699" s="191" t="s">
        <v>697</v>
      </c>
      <c r="F699" s="191" t="s">
        <v>698</v>
      </c>
      <c r="G699" s="178"/>
      <c r="H699" s="178"/>
      <c r="I699" s="181"/>
      <c r="J699" s="192">
        <f>BK699</f>
        <v>0</v>
      </c>
      <c r="K699" s="178"/>
      <c r="L699" s="183"/>
      <c r="M699" s="184"/>
      <c r="N699" s="185"/>
      <c r="O699" s="185"/>
      <c r="P699" s="186">
        <f>SUM(P700:P759)</f>
        <v>0</v>
      </c>
      <c r="Q699" s="185"/>
      <c r="R699" s="186">
        <f>SUM(R700:R759)</f>
        <v>0.99632399999999999</v>
      </c>
      <c r="S699" s="185"/>
      <c r="T699" s="187">
        <f>SUM(T700:T759)</f>
        <v>0</v>
      </c>
      <c r="AR699" s="188" t="s">
        <v>82</v>
      </c>
      <c r="AT699" s="189" t="s">
        <v>72</v>
      </c>
      <c r="AU699" s="189" t="s">
        <v>80</v>
      </c>
      <c r="AY699" s="188" t="s">
        <v>166</v>
      </c>
      <c r="BK699" s="190">
        <f>SUM(BK700:BK759)</f>
        <v>0</v>
      </c>
    </row>
    <row r="700" spans="1:65" s="2" customFormat="1" ht="16.5" customHeight="1">
      <c r="A700" s="35"/>
      <c r="B700" s="36"/>
      <c r="C700" s="193" t="s">
        <v>699</v>
      </c>
      <c r="D700" s="193" t="s">
        <v>170</v>
      </c>
      <c r="E700" s="194" t="s">
        <v>700</v>
      </c>
      <c r="F700" s="195" t="s">
        <v>701</v>
      </c>
      <c r="G700" s="196" t="s">
        <v>234</v>
      </c>
      <c r="H700" s="197">
        <v>44.8</v>
      </c>
      <c r="I700" s="198"/>
      <c r="J700" s="199">
        <f>ROUND(I700*H700,2)</f>
        <v>0</v>
      </c>
      <c r="K700" s="200"/>
      <c r="L700" s="40"/>
      <c r="M700" s="201" t="s">
        <v>1</v>
      </c>
      <c r="N700" s="202" t="s">
        <v>38</v>
      </c>
      <c r="O700" s="72"/>
      <c r="P700" s="203">
        <f>O700*H700</f>
        <v>0</v>
      </c>
      <c r="Q700" s="203">
        <v>2.9999999999999997E-4</v>
      </c>
      <c r="R700" s="203">
        <f>Q700*H700</f>
        <v>1.3439999999999999E-2</v>
      </c>
      <c r="S700" s="203">
        <v>0</v>
      </c>
      <c r="T700" s="204">
        <f>S700*H700</f>
        <v>0</v>
      </c>
      <c r="U700" s="35"/>
      <c r="V700" s="35"/>
      <c r="W700" s="35"/>
      <c r="X700" s="35"/>
      <c r="Y700" s="35"/>
      <c r="Z700" s="35"/>
      <c r="AA700" s="35"/>
      <c r="AB700" s="35"/>
      <c r="AC700" s="35"/>
      <c r="AD700" s="35"/>
      <c r="AE700" s="35"/>
      <c r="AR700" s="205" t="s">
        <v>179</v>
      </c>
      <c r="AT700" s="205" t="s">
        <v>170</v>
      </c>
      <c r="AU700" s="205" t="s">
        <v>82</v>
      </c>
      <c r="AY700" s="18" t="s">
        <v>166</v>
      </c>
      <c r="BE700" s="206">
        <f>IF(N700="základní",J700,0)</f>
        <v>0</v>
      </c>
      <c r="BF700" s="206">
        <f>IF(N700="snížená",J700,0)</f>
        <v>0</v>
      </c>
      <c r="BG700" s="206">
        <f>IF(N700="zákl. přenesená",J700,0)</f>
        <v>0</v>
      </c>
      <c r="BH700" s="206">
        <f>IF(N700="sníž. přenesená",J700,0)</f>
        <v>0</v>
      </c>
      <c r="BI700" s="206">
        <f>IF(N700="nulová",J700,0)</f>
        <v>0</v>
      </c>
      <c r="BJ700" s="18" t="s">
        <v>80</v>
      </c>
      <c r="BK700" s="206">
        <f>ROUND(I700*H700,2)</f>
        <v>0</v>
      </c>
      <c r="BL700" s="18" t="s">
        <v>179</v>
      </c>
      <c r="BM700" s="205" t="s">
        <v>702</v>
      </c>
    </row>
    <row r="701" spans="1:65" s="13" customFormat="1" ht="11.25">
      <c r="B701" s="207"/>
      <c r="C701" s="208"/>
      <c r="D701" s="209" t="s">
        <v>176</v>
      </c>
      <c r="E701" s="210" t="s">
        <v>1</v>
      </c>
      <c r="F701" s="211" t="s">
        <v>703</v>
      </c>
      <c r="G701" s="208"/>
      <c r="H701" s="212">
        <v>44.8</v>
      </c>
      <c r="I701" s="213"/>
      <c r="J701" s="208"/>
      <c r="K701" s="208"/>
      <c r="L701" s="214"/>
      <c r="M701" s="215"/>
      <c r="N701" s="216"/>
      <c r="O701" s="216"/>
      <c r="P701" s="216"/>
      <c r="Q701" s="216"/>
      <c r="R701" s="216"/>
      <c r="S701" s="216"/>
      <c r="T701" s="217"/>
      <c r="AT701" s="218" t="s">
        <v>176</v>
      </c>
      <c r="AU701" s="218" t="s">
        <v>82</v>
      </c>
      <c r="AV701" s="13" t="s">
        <v>82</v>
      </c>
      <c r="AW701" s="13" t="s">
        <v>30</v>
      </c>
      <c r="AX701" s="13" t="s">
        <v>73</v>
      </c>
      <c r="AY701" s="218" t="s">
        <v>166</v>
      </c>
    </row>
    <row r="702" spans="1:65" s="14" customFormat="1" ht="11.25">
      <c r="B702" s="219"/>
      <c r="C702" s="220"/>
      <c r="D702" s="209" t="s">
        <v>176</v>
      </c>
      <c r="E702" s="221" t="s">
        <v>1</v>
      </c>
      <c r="F702" s="222" t="s">
        <v>178</v>
      </c>
      <c r="G702" s="220"/>
      <c r="H702" s="223">
        <v>44.8</v>
      </c>
      <c r="I702" s="224"/>
      <c r="J702" s="220"/>
      <c r="K702" s="220"/>
      <c r="L702" s="225"/>
      <c r="M702" s="226"/>
      <c r="N702" s="227"/>
      <c r="O702" s="227"/>
      <c r="P702" s="227"/>
      <c r="Q702" s="227"/>
      <c r="R702" s="227"/>
      <c r="S702" s="227"/>
      <c r="T702" s="228"/>
      <c r="AT702" s="229" t="s">
        <v>176</v>
      </c>
      <c r="AU702" s="229" t="s">
        <v>82</v>
      </c>
      <c r="AV702" s="14" t="s">
        <v>99</v>
      </c>
      <c r="AW702" s="14" t="s">
        <v>30</v>
      </c>
      <c r="AX702" s="14" t="s">
        <v>80</v>
      </c>
      <c r="AY702" s="229" t="s">
        <v>166</v>
      </c>
    </row>
    <row r="703" spans="1:65" s="2" customFormat="1" ht="24.2" customHeight="1">
      <c r="A703" s="35"/>
      <c r="B703" s="36"/>
      <c r="C703" s="193" t="s">
        <v>704</v>
      </c>
      <c r="D703" s="193" t="s">
        <v>170</v>
      </c>
      <c r="E703" s="194" t="s">
        <v>705</v>
      </c>
      <c r="F703" s="195" t="s">
        <v>706</v>
      </c>
      <c r="G703" s="196" t="s">
        <v>234</v>
      </c>
      <c r="H703" s="197">
        <v>44.8</v>
      </c>
      <c r="I703" s="198"/>
      <c r="J703" s="199">
        <f>ROUND(I703*H703,2)</f>
        <v>0</v>
      </c>
      <c r="K703" s="200"/>
      <c r="L703" s="40"/>
      <c r="M703" s="201" t="s">
        <v>1</v>
      </c>
      <c r="N703" s="202" t="s">
        <v>38</v>
      </c>
      <c r="O703" s="72"/>
      <c r="P703" s="203">
        <f>O703*H703</f>
        <v>0</v>
      </c>
      <c r="Q703" s="203">
        <v>1.5E-3</v>
      </c>
      <c r="R703" s="203">
        <f>Q703*H703</f>
        <v>6.7199999999999996E-2</v>
      </c>
      <c r="S703" s="203">
        <v>0</v>
      </c>
      <c r="T703" s="204">
        <f>S703*H703</f>
        <v>0</v>
      </c>
      <c r="U703" s="35"/>
      <c r="V703" s="35"/>
      <c r="W703" s="35"/>
      <c r="X703" s="35"/>
      <c r="Y703" s="35"/>
      <c r="Z703" s="35"/>
      <c r="AA703" s="35"/>
      <c r="AB703" s="35"/>
      <c r="AC703" s="35"/>
      <c r="AD703" s="35"/>
      <c r="AE703" s="35"/>
      <c r="AR703" s="205" t="s">
        <v>179</v>
      </c>
      <c r="AT703" s="205" t="s">
        <v>170</v>
      </c>
      <c r="AU703" s="205" t="s">
        <v>82</v>
      </c>
      <c r="AY703" s="18" t="s">
        <v>166</v>
      </c>
      <c r="BE703" s="206">
        <f>IF(N703="základní",J703,0)</f>
        <v>0</v>
      </c>
      <c r="BF703" s="206">
        <f>IF(N703="snížená",J703,0)</f>
        <v>0</v>
      </c>
      <c r="BG703" s="206">
        <f>IF(N703="zákl. přenesená",J703,0)</f>
        <v>0</v>
      </c>
      <c r="BH703" s="206">
        <f>IF(N703="sníž. přenesená",J703,0)</f>
        <v>0</v>
      </c>
      <c r="BI703" s="206">
        <f>IF(N703="nulová",J703,0)</f>
        <v>0</v>
      </c>
      <c r="BJ703" s="18" t="s">
        <v>80</v>
      </c>
      <c r="BK703" s="206">
        <f>ROUND(I703*H703,2)</f>
        <v>0</v>
      </c>
      <c r="BL703" s="18" t="s">
        <v>179</v>
      </c>
      <c r="BM703" s="205" t="s">
        <v>707</v>
      </c>
    </row>
    <row r="704" spans="1:65" s="13" customFormat="1" ht="11.25">
      <c r="B704" s="207"/>
      <c r="C704" s="208"/>
      <c r="D704" s="209" t="s">
        <v>176</v>
      </c>
      <c r="E704" s="210" t="s">
        <v>1</v>
      </c>
      <c r="F704" s="211" t="s">
        <v>703</v>
      </c>
      <c r="G704" s="208"/>
      <c r="H704" s="212">
        <v>44.8</v>
      </c>
      <c r="I704" s="213"/>
      <c r="J704" s="208"/>
      <c r="K704" s="208"/>
      <c r="L704" s="214"/>
      <c r="M704" s="215"/>
      <c r="N704" s="216"/>
      <c r="O704" s="216"/>
      <c r="P704" s="216"/>
      <c r="Q704" s="216"/>
      <c r="R704" s="216"/>
      <c r="S704" s="216"/>
      <c r="T704" s="217"/>
      <c r="AT704" s="218" t="s">
        <v>176</v>
      </c>
      <c r="AU704" s="218" t="s">
        <v>82</v>
      </c>
      <c r="AV704" s="13" t="s">
        <v>82</v>
      </c>
      <c r="AW704" s="13" t="s">
        <v>30</v>
      </c>
      <c r="AX704" s="13" t="s">
        <v>73</v>
      </c>
      <c r="AY704" s="218" t="s">
        <v>166</v>
      </c>
    </row>
    <row r="705" spans="1:65" s="14" customFormat="1" ht="11.25">
      <c r="B705" s="219"/>
      <c r="C705" s="220"/>
      <c r="D705" s="209" t="s">
        <v>176</v>
      </c>
      <c r="E705" s="221" t="s">
        <v>1</v>
      </c>
      <c r="F705" s="222" t="s">
        <v>178</v>
      </c>
      <c r="G705" s="220"/>
      <c r="H705" s="223">
        <v>44.8</v>
      </c>
      <c r="I705" s="224"/>
      <c r="J705" s="220"/>
      <c r="K705" s="220"/>
      <c r="L705" s="225"/>
      <c r="M705" s="226"/>
      <c r="N705" s="227"/>
      <c r="O705" s="227"/>
      <c r="P705" s="227"/>
      <c r="Q705" s="227"/>
      <c r="R705" s="227"/>
      <c r="S705" s="227"/>
      <c r="T705" s="228"/>
      <c r="AT705" s="229" t="s">
        <v>176</v>
      </c>
      <c r="AU705" s="229" t="s">
        <v>82</v>
      </c>
      <c r="AV705" s="14" t="s">
        <v>99</v>
      </c>
      <c r="AW705" s="14" t="s">
        <v>30</v>
      </c>
      <c r="AX705" s="14" t="s">
        <v>80</v>
      </c>
      <c r="AY705" s="229" t="s">
        <v>166</v>
      </c>
    </row>
    <row r="706" spans="1:65" s="2" customFormat="1" ht="24.2" customHeight="1">
      <c r="A706" s="35"/>
      <c r="B706" s="36"/>
      <c r="C706" s="193" t="s">
        <v>708</v>
      </c>
      <c r="D706" s="193" t="s">
        <v>170</v>
      </c>
      <c r="E706" s="194" t="s">
        <v>709</v>
      </c>
      <c r="F706" s="195" t="s">
        <v>710</v>
      </c>
      <c r="G706" s="196" t="s">
        <v>436</v>
      </c>
      <c r="H706" s="197">
        <v>23.8</v>
      </c>
      <c r="I706" s="198"/>
      <c r="J706" s="199">
        <f>ROUND(I706*H706,2)</f>
        <v>0</v>
      </c>
      <c r="K706" s="200"/>
      <c r="L706" s="40"/>
      <c r="M706" s="201" t="s">
        <v>1</v>
      </c>
      <c r="N706" s="202" t="s">
        <v>38</v>
      </c>
      <c r="O706" s="72"/>
      <c r="P706" s="203">
        <f>O706*H706</f>
        <v>0</v>
      </c>
      <c r="Q706" s="203">
        <v>3.2000000000000003E-4</v>
      </c>
      <c r="R706" s="203">
        <f>Q706*H706</f>
        <v>7.6160000000000012E-3</v>
      </c>
      <c r="S706" s="203">
        <v>0</v>
      </c>
      <c r="T706" s="204">
        <f>S706*H706</f>
        <v>0</v>
      </c>
      <c r="U706" s="35"/>
      <c r="V706" s="35"/>
      <c r="W706" s="35"/>
      <c r="X706" s="35"/>
      <c r="Y706" s="35"/>
      <c r="Z706" s="35"/>
      <c r="AA706" s="35"/>
      <c r="AB706" s="35"/>
      <c r="AC706" s="35"/>
      <c r="AD706" s="35"/>
      <c r="AE706" s="35"/>
      <c r="AR706" s="205" t="s">
        <v>179</v>
      </c>
      <c r="AT706" s="205" t="s">
        <v>170</v>
      </c>
      <c r="AU706" s="205" t="s">
        <v>82</v>
      </c>
      <c r="AY706" s="18" t="s">
        <v>166</v>
      </c>
      <c r="BE706" s="206">
        <f>IF(N706="základní",J706,0)</f>
        <v>0</v>
      </c>
      <c r="BF706" s="206">
        <f>IF(N706="snížená",J706,0)</f>
        <v>0</v>
      </c>
      <c r="BG706" s="206">
        <f>IF(N706="zákl. přenesená",J706,0)</f>
        <v>0</v>
      </c>
      <c r="BH706" s="206">
        <f>IF(N706="sníž. přenesená",J706,0)</f>
        <v>0</v>
      </c>
      <c r="BI706" s="206">
        <f>IF(N706="nulová",J706,0)</f>
        <v>0</v>
      </c>
      <c r="BJ706" s="18" t="s">
        <v>80</v>
      </c>
      <c r="BK706" s="206">
        <f>ROUND(I706*H706,2)</f>
        <v>0</v>
      </c>
      <c r="BL706" s="18" t="s">
        <v>179</v>
      </c>
      <c r="BM706" s="205" t="s">
        <v>711</v>
      </c>
    </row>
    <row r="707" spans="1:65" s="16" customFormat="1" ht="11.25">
      <c r="B707" s="252"/>
      <c r="C707" s="253"/>
      <c r="D707" s="209" t="s">
        <v>176</v>
      </c>
      <c r="E707" s="254" t="s">
        <v>1</v>
      </c>
      <c r="F707" s="255" t="s">
        <v>322</v>
      </c>
      <c r="G707" s="253"/>
      <c r="H707" s="254" t="s">
        <v>1</v>
      </c>
      <c r="I707" s="256"/>
      <c r="J707" s="253"/>
      <c r="K707" s="253"/>
      <c r="L707" s="257"/>
      <c r="M707" s="258"/>
      <c r="N707" s="259"/>
      <c r="O707" s="259"/>
      <c r="P707" s="259"/>
      <c r="Q707" s="259"/>
      <c r="R707" s="259"/>
      <c r="S707" s="259"/>
      <c r="T707" s="260"/>
      <c r="AT707" s="261" t="s">
        <v>176</v>
      </c>
      <c r="AU707" s="261" t="s">
        <v>82</v>
      </c>
      <c r="AV707" s="16" t="s">
        <v>80</v>
      </c>
      <c r="AW707" s="16" t="s">
        <v>30</v>
      </c>
      <c r="AX707" s="16" t="s">
        <v>73</v>
      </c>
      <c r="AY707" s="261" t="s">
        <v>166</v>
      </c>
    </row>
    <row r="708" spans="1:65" s="13" customFormat="1" ht="11.25">
      <c r="B708" s="207"/>
      <c r="C708" s="208"/>
      <c r="D708" s="209" t="s">
        <v>176</v>
      </c>
      <c r="E708" s="210" t="s">
        <v>1</v>
      </c>
      <c r="F708" s="211" t="s">
        <v>712</v>
      </c>
      <c r="G708" s="208"/>
      <c r="H708" s="212">
        <v>0.8</v>
      </c>
      <c r="I708" s="213"/>
      <c r="J708" s="208"/>
      <c r="K708" s="208"/>
      <c r="L708" s="214"/>
      <c r="M708" s="215"/>
      <c r="N708" s="216"/>
      <c r="O708" s="216"/>
      <c r="P708" s="216"/>
      <c r="Q708" s="216"/>
      <c r="R708" s="216"/>
      <c r="S708" s="216"/>
      <c r="T708" s="217"/>
      <c r="AT708" s="218" t="s">
        <v>176</v>
      </c>
      <c r="AU708" s="218" t="s">
        <v>82</v>
      </c>
      <c r="AV708" s="13" t="s">
        <v>82</v>
      </c>
      <c r="AW708" s="13" t="s">
        <v>30</v>
      </c>
      <c r="AX708" s="13" t="s">
        <v>73</v>
      </c>
      <c r="AY708" s="218" t="s">
        <v>166</v>
      </c>
    </row>
    <row r="709" spans="1:65" s="13" customFormat="1" ht="11.25">
      <c r="B709" s="207"/>
      <c r="C709" s="208"/>
      <c r="D709" s="209" t="s">
        <v>176</v>
      </c>
      <c r="E709" s="210" t="s">
        <v>1</v>
      </c>
      <c r="F709" s="211" t="s">
        <v>713</v>
      </c>
      <c r="G709" s="208"/>
      <c r="H709" s="212">
        <v>1.7</v>
      </c>
      <c r="I709" s="213"/>
      <c r="J709" s="208"/>
      <c r="K709" s="208"/>
      <c r="L709" s="214"/>
      <c r="M709" s="215"/>
      <c r="N709" s="216"/>
      <c r="O709" s="216"/>
      <c r="P709" s="216"/>
      <c r="Q709" s="216"/>
      <c r="R709" s="216"/>
      <c r="S709" s="216"/>
      <c r="T709" s="217"/>
      <c r="AT709" s="218" t="s">
        <v>176</v>
      </c>
      <c r="AU709" s="218" t="s">
        <v>82</v>
      </c>
      <c r="AV709" s="13" t="s">
        <v>82</v>
      </c>
      <c r="AW709" s="13" t="s">
        <v>30</v>
      </c>
      <c r="AX709" s="13" t="s">
        <v>73</v>
      </c>
      <c r="AY709" s="218" t="s">
        <v>166</v>
      </c>
    </row>
    <row r="710" spans="1:65" s="13" customFormat="1" ht="11.25">
      <c r="B710" s="207"/>
      <c r="C710" s="208"/>
      <c r="D710" s="209" t="s">
        <v>176</v>
      </c>
      <c r="E710" s="210" t="s">
        <v>1</v>
      </c>
      <c r="F710" s="211" t="s">
        <v>714</v>
      </c>
      <c r="G710" s="208"/>
      <c r="H710" s="212">
        <v>7.9</v>
      </c>
      <c r="I710" s="213"/>
      <c r="J710" s="208"/>
      <c r="K710" s="208"/>
      <c r="L710" s="214"/>
      <c r="M710" s="215"/>
      <c r="N710" s="216"/>
      <c r="O710" s="216"/>
      <c r="P710" s="216"/>
      <c r="Q710" s="216"/>
      <c r="R710" s="216"/>
      <c r="S710" s="216"/>
      <c r="T710" s="217"/>
      <c r="AT710" s="218" t="s">
        <v>176</v>
      </c>
      <c r="AU710" s="218" t="s">
        <v>82</v>
      </c>
      <c r="AV710" s="13" t="s">
        <v>82</v>
      </c>
      <c r="AW710" s="13" t="s">
        <v>30</v>
      </c>
      <c r="AX710" s="13" t="s">
        <v>73</v>
      </c>
      <c r="AY710" s="218" t="s">
        <v>166</v>
      </c>
    </row>
    <row r="711" spans="1:65" s="13" customFormat="1" ht="11.25">
      <c r="B711" s="207"/>
      <c r="C711" s="208"/>
      <c r="D711" s="209" t="s">
        <v>176</v>
      </c>
      <c r="E711" s="210" t="s">
        <v>1</v>
      </c>
      <c r="F711" s="211" t="s">
        <v>715</v>
      </c>
      <c r="G711" s="208"/>
      <c r="H711" s="212">
        <v>4.8</v>
      </c>
      <c r="I711" s="213"/>
      <c r="J711" s="208"/>
      <c r="K711" s="208"/>
      <c r="L711" s="214"/>
      <c r="M711" s="215"/>
      <c r="N711" s="216"/>
      <c r="O711" s="216"/>
      <c r="P711" s="216"/>
      <c r="Q711" s="216"/>
      <c r="R711" s="216"/>
      <c r="S711" s="216"/>
      <c r="T711" s="217"/>
      <c r="AT711" s="218" t="s">
        <v>176</v>
      </c>
      <c r="AU711" s="218" t="s">
        <v>82</v>
      </c>
      <c r="AV711" s="13" t="s">
        <v>82</v>
      </c>
      <c r="AW711" s="13" t="s">
        <v>30</v>
      </c>
      <c r="AX711" s="13" t="s">
        <v>73</v>
      </c>
      <c r="AY711" s="218" t="s">
        <v>166</v>
      </c>
    </row>
    <row r="712" spans="1:65" s="13" customFormat="1" ht="11.25">
      <c r="B712" s="207"/>
      <c r="C712" s="208"/>
      <c r="D712" s="209" t="s">
        <v>176</v>
      </c>
      <c r="E712" s="210" t="s">
        <v>1</v>
      </c>
      <c r="F712" s="211" t="s">
        <v>716</v>
      </c>
      <c r="G712" s="208"/>
      <c r="H712" s="212">
        <v>7</v>
      </c>
      <c r="I712" s="213"/>
      <c r="J712" s="208"/>
      <c r="K712" s="208"/>
      <c r="L712" s="214"/>
      <c r="M712" s="215"/>
      <c r="N712" s="216"/>
      <c r="O712" s="216"/>
      <c r="P712" s="216"/>
      <c r="Q712" s="216"/>
      <c r="R712" s="216"/>
      <c r="S712" s="216"/>
      <c r="T712" s="217"/>
      <c r="AT712" s="218" t="s">
        <v>176</v>
      </c>
      <c r="AU712" s="218" t="s">
        <v>82</v>
      </c>
      <c r="AV712" s="13" t="s">
        <v>82</v>
      </c>
      <c r="AW712" s="13" t="s">
        <v>30</v>
      </c>
      <c r="AX712" s="13" t="s">
        <v>73</v>
      </c>
      <c r="AY712" s="218" t="s">
        <v>166</v>
      </c>
    </row>
    <row r="713" spans="1:65" s="13" customFormat="1" ht="11.25">
      <c r="B713" s="207"/>
      <c r="C713" s="208"/>
      <c r="D713" s="209" t="s">
        <v>176</v>
      </c>
      <c r="E713" s="210" t="s">
        <v>1</v>
      </c>
      <c r="F713" s="211" t="s">
        <v>717</v>
      </c>
      <c r="G713" s="208"/>
      <c r="H713" s="212">
        <v>1.6</v>
      </c>
      <c r="I713" s="213"/>
      <c r="J713" s="208"/>
      <c r="K713" s="208"/>
      <c r="L713" s="214"/>
      <c r="M713" s="215"/>
      <c r="N713" s="216"/>
      <c r="O713" s="216"/>
      <c r="P713" s="216"/>
      <c r="Q713" s="216"/>
      <c r="R713" s="216"/>
      <c r="S713" s="216"/>
      <c r="T713" s="217"/>
      <c r="AT713" s="218" t="s">
        <v>176</v>
      </c>
      <c r="AU713" s="218" t="s">
        <v>82</v>
      </c>
      <c r="AV713" s="13" t="s">
        <v>82</v>
      </c>
      <c r="AW713" s="13" t="s">
        <v>30</v>
      </c>
      <c r="AX713" s="13" t="s">
        <v>73</v>
      </c>
      <c r="AY713" s="218" t="s">
        <v>166</v>
      </c>
    </row>
    <row r="714" spans="1:65" s="14" customFormat="1" ht="11.25">
      <c r="B714" s="219"/>
      <c r="C714" s="220"/>
      <c r="D714" s="209" t="s">
        <v>176</v>
      </c>
      <c r="E714" s="221" t="s">
        <v>1</v>
      </c>
      <c r="F714" s="222" t="s">
        <v>178</v>
      </c>
      <c r="G714" s="220"/>
      <c r="H714" s="223">
        <v>23.8</v>
      </c>
      <c r="I714" s="224"/>
      <c r="J714" s="220"/>
      <c r="K714" s="220"/>
      <c r="L714" s="225"/>
      <c r="M714" s="226"/>
      <c r="N714" s="227"/>
      <c r="O714" s="227"/>
      <c r="P714" s="227"/>
      <c r="Q714" s="227"/>
      <c r="R714" s="227"/>
      <c r="S714" s="227"/>
      <c r="T714" s="228"/>
      <c r="AT714" s="229" t="s">
        <v>176</v>
      </c>
      <c r="AU714" s="229" t="s">
        <v>82</v>
      </c>
      <c r="AV714" s="14" t="s">
        <v>99</v>
      </c>
      <c r="AW714" s="14" t="s">
        <v>30</v>
      </c>
      <c r="AX714" s="14" t="s">
        <v>73</v>
      </c>
      <c r="AY714" s="229" t="s">
        <v>166</v>
      </c>
    </row>
    <row r="715" spans="1:65" s="15" customFormat="1" ht="11.25">
      <c r="B715" s="230"/>
      <c r="C715" s="231"/>
      <c r="D715" s="209" t="s">
        <v>176</v>
      </c>
      <c r="E715" s="232" t="s">
        <v>1</v>
      </c>
      <c r="F715" s="233" t="s">
        <v>206</v>
      </c>
      <c r="G715" s="231"/>
      <c r="H715" s="234">
        <v>23.8</v>
      </c>
      <c r="I715" s="235"/>
      <c r="J715" s="231"/>
      <c r="K715" s="231"/>
      <c r="L715" s="236"/>
      <c r="M715" s="237"/>
      <c r="N715" s="238"/>
      <c r="O715" s="238"/>
      <c r="P715" s="238"/>
      <c r="Q715" s="238"/>
      <c r="R715" s="238"/>
      <c r="S715" s="238"/>
      <c r="T715" s="239"/>
      <c r="AT715" s="240" t="s">
        <v>176</v>
      </c>
      <c r="AU715" s="240" t="s">
        <v>82</v>
      </c>
      <c r="AV715" s="15" t="s">
        <v>174</v>
      </c>
      <c r="AW715" s="15" t="s">
        <v>30</v>
      </c>
      <c r="AX715" s="15" t="s">
        <v>80</v>
      </c>
      <c r="AY715" s="240" t="s">
        <v>166</v>
      </c>
    </row>
    <row r="716" spans="1:65" s="2" customFormat="1" ht="33" customHeight="1">
      <c r="A716" s="35"/>
      <c r="B716" s="36"/>
      <c r="C716" s="193" t="s">
        <v>343</v>
      </c>
      <c r="D716" s="193" t="s">
        <v>170</v>
      </c>
      <c r="E716" s="194" t="s">
        <v>718</v>
      </c>
      <c r="F716" s="195" t="s">
        <v>719</v>
      </c>
      <c r="G716" s="196" t="s">
        <v>234</v>
      </c>
      <c r="H716" s="197">
        <v>44.8</v>
      </c>
      <c r="I716" s="198"/>
      <c r="J716" s="199">
        <f>ROUND(I716*H716,2)</f>
        <v>0</v>
      </c>
      <c r="K716" s="200"/>
      <c r="L716" s="40"/>
      <c r="M716" s="201" t="s">
        <v>1</v>
      </c>
      <c r="N716" s="202" t="s">
        <v>38</v>
      </c>
      <c r="O716" s="72"/>
      <c r="P716" s="203">
        <f>O716*H716</f>
        <v>0</v>
      </c>
      <c r="Q716" s="203">
        <v>5.1999999999999998E-3</v>
      </c>
      <c r="R716" s="203">
        <f>Q716*H716</f>
        <v>0.23295999999999997</v>
      </c>
      <c r="S716" s="203">
        <v>0</v>
      </c>
      <c r="T716" s="204">
        <f>S716*H716</f>
        <v>0</v>
      </c>
      <c r="U716" s="35"/>
      <c r="V716" s="35"/>
      <c r="W716" s="35"/>
      <c r="X716" s="35"/>
      <c r="Y716" s="35"/>
      <c r="Z716" s="35"/>
      <c r="AA716" s="35"/>
      <c r="AB716" s="35"/>
      <c r="AC716" s="35"/>
      <c r="AD716" s="35"/>
      <c r="AE716" s="35"/>
      <c r="AR716" s="205" t="s">
        <v>179</v>
      </c>
      <c r="AT716" s="205" t="s">
        <v>170</v>
      </c>
      <c r="AU716" s="205" t="s">
        <v>82</v>
      </c>
      <c r="AY716" s="18" t="s">
        <v>166</v>
      </c>
      <c r="BE716" s="206">
        <f>IF(N716="základní",J716,0)</f>
        <v>0</v>
      </c>
      <c r="BF716" s="206">
        <f>IF(N716="snížená",J716,0)</f>
        <v>0</v>
      </c>
      <c r="BG716" s="206">
        <f>IF(N716="zákl. přenesená",J716,0)</f>
        <v>0</v>
      </c>
      <c r="BH716" s="206">
        <f>IF(N716="sníž. přenesená",J716,0)</f>
        <v>0</v>
      </c>
      <c r="BI716" s="206">
        <f>IF(N716="nulová",J716,0)</f>
        <v>0</v>
      </c>
      <c r="BJ716" s="18" t="s">
        <v>80</v>
      </c>
      <c r="BK716" s="206">
        <f>ROUND(I716*H716,2)</f>
        <v>0</v>
      </c>
      <c r="BL716" s="18" t="s">
        <v>179</v>
      </c>
      <c r="BM716" s="205" t="s">
        <v>720</v>
      </c>
    </row>
    <row r="717" spans="1:65" s="16" customFormat="1" ht="11.25">
      <c r="B717" s="252"/>
      <c r="C717" s="253"/>
      <c r="D717" s="209" t="s">
        <v>176</v>
      </c>
      <c r="E717" s="254" t="s">
        <v>1</v>
      </c>
      <c r="F717" s="255" t="s">
        <v>322</v>
      </c>
      <c r="G717" s="253"/>
      <c r="H717" s="254" t="s">
        <v>1</v>
      </c>
      <c r="I717" s="256"/>
      <c r="J717" s="253"/>
      <c r="K717" s="253"/>
      <c r="L717" s="257"/>
      <c r="M717" s="258"/>
      <c r="N717" s="259"/>
      <c r="O717" s="259"/>
      <c r="P717" s="259"/>
      <c r="Q717" s="259"/>
      <c r="R717" s="259"/>
      <c r="S717" s="259"/>
      <c r="T717" s="260"/>
      <c r="AT717" s="261" t="s">
        <v>176</v>
      </c>
      <c r="AU717" s="261" t="s">
        <v>82</v>
      </c>
      <c r="AV717" s="16" t="s">
        <v>80</v>
      </c>
      <c r="AW717" s="16" t="s">
        <v>30</v>
      </c>
      <c r="AX717" s="16" t="s">
        <v>73</v>
      </c>
      <c r="AY717" s="261" t="s">
        <v>166</v>
      </c>
    </row>
    <row r="718" spans="1:65" s="13" customFormat="1" ht="11.25">
      <c r="B718" s="207"/>
      <c r="C718" s="208"/>
      <c r="D718" s="209" t="s">
        <v>176</v>
      </c>
      <c r="E718" s="210" t="s">
        <v>1</v>
      </c>
      <c r="F718" s="211" t="s">
        <v>457</v>
      </c>
      <c r="G718" s="208"/>
      <c r="H718" s="212">
        <v>1.6</v>
      </c>
      <c r="I718" s="213"/>
      <c r="J718" s="208"/>
      <c r="K718" s="208"/>
      <c r="L718" s="214"/>
      <c r="M718" s="215"/>
      <c r="N718" s="216"/>
      <c r="O718" s="216"/>
      <c r="P718" s="216"/>
      <c r="Q718" s="216"/>
      <c r="R718" s="216"/>
      <c r="S718" s="216"/>
      <c r="T718" s="217"/>
      <c r="AT718" s="218" t="s">
        <v>176</v>
      </c>
      <c r="AU718" s="218" t="s">
        <v>82</v>
      </c>
      <c r="AV718" s="13" t="s">
        <v>82</v>
      </c>
      <c r="AW718" s="13" t="s">
        <v>30</v>
      </c>
      <c r="AX718" s="13" t="s">
        <v>73</v>
      </c>
      <c r="AY718" s="218" t="s">
        <v>166</v>
      </c>
    </row>
    <row r="719" spans="1:65" s="13" customFormat="1" ht="11.25">
      <c r="B719" s="207"/>
      <c r="C719" s="208"/>
      <c r="D719" s="209" t="s">
        <v>176</v>
      </c>
      <c r="E719" s="210" t="s">
        <v>1</v>
      </c>
      <c r="F719" s="211" t="s">
        <v>721</v>
      </c>
      <c r="G719" s="208"/>
      <c r="H719" s="212">
        <v>3.4</v>
      </c>
      <c r="I719" s="213"/>
      <c r="J719" s="208"/>
      <c r="K719" s="208"/>
      <c r="L719" s="214"/>
      <c r="M719" s="215"/>
      <c r="N719" s="216"/>
      <c r="O719" s="216"/>
      <c r="P719" s="216"/>
      <c r="Q719" s="216"/>
      <c r="R719" s="216"/>
      <c r="S719" s="216"/>
      <c r="T719" s="217"/>
      <c r="AT719" s="218" t="s">
        <v>176</v>
      </c>
      <c r="AU719" s="218" t="s">
        <v>82</v>
      </c>
      <c r="AV719" s="13" t="s">
        <v>82</v>
      </c>
      <c r="AW719" s="13" t="s">
        <v>30</v>
      </c>
      <c r="AX719" s="13" t="s">
        <v>73</v>
      </c>
      <c r="AY719" s="218" t="s">
        <v>166</v>
      </c>
    </row>
    <row r="720" spans="1:65" s="13" customFormat="1" ht="11.25">
      <c r="B720" s="207"/>
      <c r="C720" s="208"/>
      <c r="D720" s="209" t="s">
        <v>176</v>
      </c>
      <c r="E720" s="210" t="s">
        <v>1</v>
      </c>
      <c r="F720" s="211" t="s">
        <v>722</v>
      </c>
      <c r="G720" s="208"/>
      <c r="H720" s="212">
        <v>15.8</v>
      </c>
      <c r="I720" s="213"/>
      <c r="J720" s="208"/>
      <c r="K720" s="208"/>
      <c r="L720" s="214"/>
      <c r="M720" s="215"/>
      <c r="N720" s="216"/>
      <c r="O720" s="216"/>
      <c r="P720" s="216"/>
      <c r="Q720" s="216"/>
      <c r="R720" s="216"/>
      <c r="S720" s="216"/>
      <c r="T720" s="217"/>
      <c r="AT720" s="218" t="s">
        <v>176</v>
      </c>
      <c r="AU720" s="218" t="s">
        <v>82</v>
      </c>
      <c r="AV720" s="13" t="s">
        <v>82</v>
      </c>
      <c r="AW720" s="13" t="s">
        <v>30</v>
      </c>
      <c r="AX720" s="13" t="s">
        <v>73</v>
      </c>
      <c r="AY720" s="218" t="s">
        <v>166</v>
      </c>
    </row>
    <row r="721" spans="1:65" s="13" customFormat="1" ht="11.25">
      <c r="B721" s="207"/>
      <c r="C721" s="208"/>
      <c r="D721" s="209" t="s">
        <v>176</v>
      </c>
      <c r="E721" s="210" t="s">
        <v>1</v>
      </c>
      <c r="F721" s="211" t="s">
        <v>723</v>
      </c>
      <c r="G721" s="208"/>
      <c r="H721" s="212">
        <v>8.1999999999999993</v>
      </c>
      <c r="I721" s="213"/>
      <c r="J721" s="208"/>
      <c r="K721" s="208"/>
      <c r="L721" s="214"/>
      <c r="M721" s="215"/>
      <c r="N721" s="216"/>
      <c r="O721" s="216"/>
      <c r="P721" s="216"/>
      <c r="Q721" s="216"/>
      <c r="R721" s="216"/>
      <c r="S721" s="216"/>
      <c r="T721" s="217"/>
      <c r="AT721" s="218" t="s">
        <v>176</v>
      </c>
      <c r="AU721" s="218" t="s">
        <v>82</v>
      </c>
      <c r="AV721" s="13" t="s">
        <v>82</v>
      </c>
      <c r="AW721" s="13" t="s">
        <v>30</v>
      </c>
      <c r="AX721" s="13" t="s">
        <v>73</v>
      </c>
      <c r="AY721" s="218" t="s">
        <v>166</v>
      </c>
    </row>
    <row r="722" spans="1:65" s="13" customFormat="1" ht="11.25">
      <c r="B722" s="207"/>
      <c r="C722" s="208"/>
      <c r="D722" s="209" t="s">
        <v>176</v>
      </c>
      <c r="E722" s="210" t="s">
        <v>1</v>
      </c>
      <c r="F722" s="211" t="s">
        <v>724</v>
      </c>
      <c r="G722" s="208"/>
      <c r="H722" s="212">
        <v>12.6</v>
      </c>
      <c r="I722" s="213"/>
      <c r="J722" s="208"/>
      <c r="K722" s="208"/>
      <c r="L722" s="214"/>
      <c r="M722" s="215"/>
      <c r="N722" s="216"/>
      <c r="O722" s="216"/>
      <c r="P722" s="216"/>
      <c r="Q722" s="216"/>
      <c r="R722" s="216"/>
      <c r="S722" s="216"/>
      <c r="T722" s="217"/>
      <c r="AT722" s="218" t="s">
        <v>176</v>
      </c>
      <c r="AU722" s="218" t="s">
        <v>82</v>
      </c>
      <c r="AV722" s="13" t="s">
        <v>82</v>
      </c>
      <c r="AW722" s="13" t="s">
        <v>30</v>
      </c>
      <c r="AX722" s="13" t="s">
        <v>73</v>
      </c>
      <c r="AY722" s="218" t="s">
        <v>166</v>
      </c>
    </row>
    <row r="723" spans="1:65" s="13" customFormat="1" ht="11.25">
      <c r="B723" s="207"/>
      <c r="C723" s="208"/>
      <c r="D723" s="209" t="s">
        <v>176</v>
      </c>
      <c r="E723" s="210" t="s">
        <v>1</v>
      </c>
      <c r="F723" s="211" t="s">
        <v>458</v>
      </c>
      <c r="G723" s="208"/>
      <c r="H723" s="212">
        <v>3.2</v>
      </c>
      <c r="I723" s="213"/>
      <c r="J723" s="208"/>
      <c r="K723" s="208"/>
      <c r="L723" s="214"/>
      <c r="M723" s="215"/>
      <c r="N723" s="216"/>
      <c r="O723" s="216"/>
      <c r="P723" s="216"/>
      <c r="Q723" s="216"/>
      <c r="R723" s="216"/>
      <c r="S723" s="216"/>
      <c r="T723" s="217"/>
      <c r="AT723" s="218" t="s">
        <v>176</v>
      </c>
      <c r="AU723" s="218" t="s">
        <v>82</v>
      </c>
      <c r="AV723" s="13" t="s">
        <v>82</v>
      </c>
      <c r="AW723" s="13" t="s">
        <v>30</v>
      </c>
      <c r="AX723" s="13" t="s">
        <v>73</v>
      </c>
      <c r="AY723" s="218" t="s">
        <v>166</v>
      </c>
    </row>
    <row r="724" spans="1:65" s="14" customFormat="1" ht="11.25">
      <c r="B724" s="219"/>
      <c r="C724" s="220"/>
      <c r="D724" s="209" t="s">
        <v>176</v>
      </c>
      <c r="E724" s="221" t="s">
        <v>1</v>
      </c>
      <c r="F724" s="222" t="s">
        <v>178</v>
      </c>
      <c r="G724" s="220"/>
      <c r="H724" s="223">
        <v>44.800000000000004</v>
      </c>
      <c r="I724" s="224"/>
      <c r="J724" s="220"/>
      <c r="K724" s="220"/>
      <c r="L724" s="225"/>
      <c r="M724" s="226"/>
      <c r="N724" s="227"/>
      <c r="O724" s="227"/>
      <c r="P724" s="227"/>
      <c r="Q724" s="227"/>
      <c r="R724" s="227"/>
      <c r="S724" s="227"/>
      <c r="T724" s="228"/>
      <c r="AT724" s="229" t="s">
        <v>176</v>
      </c>
      <c r="AU724" s="229" t="s">
        <v>82</v>
      </c>
      <c r="AV724" s="14" t="s">
        <v>99</v>
      </c>
      <c r="AW724" s="14" t="s">
        <v>30</v>
      </c>
      <c r="AX724" s="14" t="s">
        <v>73</v>
      </c>
      <c r="AY724" s="229" t="s">
        <v>166</v>
      </c>
    </row>
    <row r="725" spans="1:65" s="15" customFormat="1" ht="11.25">
      <c r="B725" s="230"/>
      <c r="C725" s="231"/>
      <c r="D725" s="209" t="s">
        <v>176</v>
      </c>
      <c r="E725" s="232" t="s">
        <v>1</v>
      </c>
      <c r="F725" s="233" t="s">
        <v>206</v>
      </c>
      <c r="G725" s="231"/>
      <c r="H725" s="234">
        <v>44.800000000000004</v>
      </c>
      <c r="I725" s="235"/>
      <c r="J725" s="231"/>
      <c r="K725" s="231"/>
      <c r="L725" s="236"/>
      <c r="M725" s="237"/>
      <c r="N725" s="238"/>
      <c r="O725" s="238"/>
      <c r="P725" s="238"/>
      <c r="Q725" s="238"/>
      <c r="R725" s="238"/>
      <c r="S725" s="238"/>
      <c r="T725" s="239"/>
      <c r="AT725" s="240" t="s">
        <v>176</v>
      </c>
      <c r="AU725" s="240" t="s">
        <v>82</v>
      </c>
      <c r="AV725" s="15" t="s">
        <v>174</v>
      </c>
      <c r="AW725" s="15" t="s">
        <v>30</v>
      </c>
      <c r="AX725" s="15" t="s">
        <v>80</v>
      </c>
      <c r="AY725" s="240" t="s">
        <v>166</v>
      </c>
    </row>
    <row r="726" spans="1:65" s="2" customFormat="1" ht="16.5" customHeight="1">
      <c r="A726" s="35"/>
      <c r="B726" s="36"/>
      <c r="C726" s="241" t="s">
        <v>373</v>
      </c>
      <c r="D726" s="241" t="s">
        <v>208</v>
      </c>
      <c r="E726" s="242" t="s">
        <v>725</v>
      </c>
      <c r="F726" s="243" t="s">
        <v>726</v>
      </c>
      <c r="G726" s="244" t="s">
        <v>234</v>
      </c>
      <c r="H726" s="245">
        <v>49.28</v>
      </c>
      <c r="I726" s="246"/>
      <c r="J726" s="247">
        <f>ROUND(I726*H726,2)</f>
        <v>0</v>
      </c>
      <c r="K726" s="248"/>
      <c r="L726" s="249"/>
      <c r="M726" s="250" t="s">
        <v>1</v>
      </c>
      <c r="N726" s="251" t="s">
        <v>38</v>
      </c>
      <c r="O726" s="72"/>
      <c r="P726" s="203">
        <f>O726*H726</f>
        <v>0</v>
      </c>
      <c r="Q726" s="203">
        <v>1.26E-2</v>
      </c>
      <c r="R726" s="203">
        <f>Q726*H726</f>
        <v>0.62092800000000004</v>
      </c>
      <c r="S726" s="203">
        <v>0</v>
      </c>
      <c r="T726" s="204">
        <f>S726*H726</f>
        <v>0</v>
      </c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  <c r="AR726" s="205" t="s">
        <v>396</v>
      </c>
      <c r="AT726" s="205" t="s">
        <v>208</v>
      </c>
      <c r="AU726" s="205" t="s">
        <v>82</v>
      </c>
      <c r="AY726" s="18" t="s">
        <v>166</v>
      </c>
      <c r="BE726" s="206">
        <f>IF(N726="základní",J726,0)</f>
        <v>0</v>
      </c>
      <c r="BF726" s="206">
        <f>IF(N726="snížená",J726,0)</f>
        <v>0</v>
      </c>
      <c r="BG726" s="206">
        <f>IF(N726="zákl. přenesená",J726,0)</f>
        <v>0</v>
      </c>
      <c r="BH726" s="206">
        <f>IF(N726="sníž. přenesená",J726,0)</f>
        <v>0</v>
      </c>
      <c r="BI726" s="206">
        <f>IF(N726="nulová",J726,0)</f>
        <v>0</v>
      </c>
      <c r="BJ726" s="18" t="s">
        <v>80</v>
      </c>
      <c r="BK726" s="206">
        <f>ROUND(I726*H726,2)</f>
        <v>0</v>
      </c>
      <c r="BL726" s="18" t="s">
        <v>179</v>
      </c>
      <c r="BM726" s="205" t="s">
        <v>727</v>
      </c>
    </row>
    <row r="727" spans="1:65" s="13" customFormat="1" ht="11.25">
      <c r="B727" s="207"/>
      <c r="C727" s="208"/>
      <c r="D727" s="209" t="s">
        <v>176</v>
      </c>
      <c r="E727" s="210" t="s">
        <v>1</v>
      </c>
      <c r="F727" s="211" t="s">
        <v>703</v>
      </c>
      <c r="G727" s="208"/>
      <c r="H727" s="212">
        <v>44.8</v>
      </c>
      <c r="I727" s="213"/>
      <c r="J727" s="208"/>
      <c r="K727" s="208"/>
      <c r="L727" s="214"/>
      <c r="M727" s="215"/>
      <c r="N727" s="216"/>
      <c r="O727" s="216"/>
      <c r="P727" s="216"/>
      <c r="Q727" s="216"/>
      <c r="R727" s="216"/>
      <c r="S727" s="216"/>
      <c r="T727" s="217"/>
      <c r="AT727" s="218" t="s">
        <v>176</v>
      </c>
      <c r="AU727" s="218" t="s">
        <v>82</v>
      </c>
      <c r="AV727" s="13" t="s">
        <v>82</v>
      </c>
      <c r="AW727" s="13" t="s">
        <v>30</v>
      </c>
      <c r="AX727" s="13" t="s">
        <v>73</v>
      </c>
      <c r="AY727" s="218" t="s">
        <v>166</v>
      </c>
    </row>
    <row r="728" spans="1:65" s="14" customFormat="1" ht="11.25">
      <c r="B728" s="219"/>
      <c r="C728" s="220"/>
      <c r="D728" s="209" t="s">
        <v>176</v>
      </c>
      <c r="E728" s="221" t="s">
        <v>1</v>
      </c>
      <c r="F728" s="222" t="s">
        <v>178</v>
      </c>
      <c r="G728" s="220"/>
      <c r="H728" s="223">
        <v>44.8</v>
      </c>
      <c r="I728" s="224"/>
      <c r="J728" s="220"/>
      <c r="K728" s="220"/>
      <c r="L728" s="225"/>
      <c r="M728" s="226"/>
      <c r="N728" s="227"/>
      <c r="O728" s="227"/>
      <c r="P728" s="227"/>
      <c r="Q728" s="227"/>
      <c r="R728" s="227"/>
      <c r="S728" s="227"/>
      <c r="T728" s="228"/>
      <c r="AT728" s="229" t="s">
        <v>176</v>
      </c>
      <c r="AU728" s="229" t="s">
        <v>82</v>
      </c>
      <c r="AV728" s="14" t="s">
        <v>99</v>
      </c>
      <c r="AW728" s="14" t="s">
        <v>30</v>
      </c>
      <c r="AX728" s="14" t="s">
        <v>73</v>
      </c>
      <c r="AY728" s="229" t="s">
        <v>166</v>
      </c>
    </row>
    <row r="729" spans="1:65" s="13" customFormat="1" ht="11.25">
      <c r="B729" s="207"/>
      <c r="C729" s="208"/>
      <c r="D729" s="209" t="s">
        <v>176</v>
      </c>
      <c r="E729" s="210" t="s">
        <v>1</v>
      </c>
      <c r="F729" s="211" t="s">
        <v>728</v>
      </c>
      <c r="G729" s="208"/>
      <c r="H729" s="212">
        <v>49.28</v>
      </c>
      <c r="I729" s="213"/>
      <c r="J729" s="208"/>
      <c r="K729" s="208"/>
      <c r="L729" s="214"/>
      <c r="M729" s="215"/>
      <c r="N729" s="216"/>
      <c r="O729" s="216"/>
      <c r="P729" s="216"/>
      <c r="Q729" s="216"/>
      <c r="R729" s="216"/>
      <c r="S729" s="216"/>
      <c r="T729" s="217"/>
      <c r="AT729" s="218" t="s">
        <v>176</v>
      </c>
      <c r="AU729" s="218" t="s">
        <v>82</v>
      </c>
      <c r="AV729" s="13" t="s">
        <v>82</v>
      </c>
      <c r="AW729" s="13" t="s">
        <v>30</v>
      </c>
      <c r="AX729" s="13" t="s">
        <v>80</v>
      </c>
      <c r="AY729" s="218" t="s">
        <v>166</v>
      </c>
    </row>
    <row r="730" spans="1:65" s="2" customFormat="1" ht="24.2" customHeight="1">
      <c r="A730" s="35"/>
      <c r="B730" s="36"/>
      <c r="C730" s="193" t="s">
        <v>379</v>
      </c>
      <c r="D730" s="193" t="s">
        <v>170</v>
      </c>
      <c r="E730" s="194" t="s">
        <v>729</v>
      </c>
      <c r="F730" s="195" t="s">
        <v>730</v>
      </c>
      <c r="G730" s="196" t="s">
        <v>234</v>
      </c>
      <c r="H730" s="197">
        <v>44.8</v>
      </c>
      <c r="I730" s="198"/>
      <c r="J730" s="199">
        <f>ROUND(I730*H730,2)</f>
        <v>0</v>
      </c>
      <c r="K730" s="200"/>
      <c r="L730" s="40"/>
      <c r="M730" s="201" t="s">
        <v>1</v>
      </c>
      <c r="N730" s="202" t="s">
        <v>38</v>
      </c>
      <c r="O730" s="72"/>
      <c r="P730" s="203">
        <f>O730*H730</f>
        <v>0</v>
      </c>
      <c r="Q730" s="203">
        <v>0</v>
      </c>
      <c r="R730" s="203">
        <f>Q730*H730</f>
        <v>0</v>
      </c>
      <c r="S730" s="203">
        <v>0</v>
      </c>
      <c r="T730" s="204">
        <f>S730*H730</f>
        <v>0</v>
      </c>
      <c r="U730" s="35"/>
      <c r="V730" s="35"/>
      <c r="W730" s="35"/>
      <c r="X730" s="35"/>
      <c r="Y730" s="35"/>
      <c r="Z730" s="35"/>
      <c r="AA730" s="35"/>
      <c r="AB730" s="35"/>
      <c r="AC730" s="35"/>
      <c r="AD730" s="35"/>
      <c r="AE730" s="35"/>
      <c r="AR730" s="205" t="s">
        <v>179</v>
      </c>
      <c r="AT730" s="205" t="s">
        <v>170</v>
      </c>
      <c r="AU730" s="205" t="s">
        <v>82</v>
      </c>
      <c r="AY730" s="18" t="s">
        <v>166</v>
      </c>
      <c r="BE730" s="206">
        <f>IF(N730="základní",J730,0)</f>
        <v>0</v>
      </c>
      <c r="BF730" s="206">
        <f>IF(N730="snížená",J730,0)</f>
        <v>0</v>
      </c>
      <c r="BG730" s="206">
        <f>IF(N730="zákl. přenesená",J730,0)</f>
        <v>0</v>
      </c>
      <c r="BH730" s="206">
        <f>IF(N730="sníž. přenesená",J730,0)</f>
        <v>0</v>
      </c>
      <c r="BI730" s="206">
        <f>IF(N730="nulová",J730,0)</f>
        <v>0</v>
      </c>
      <c r="BJ730" s="18" t="s">
        <v>80</v>
      </c>
      <c r="BK730" s="206">
        <f>ROUND(I730*H730,2)</f>
        <v>0</v>
      </c>
      <c r="BL730" s="18" t="s">
        <v>179</v>
      </c>
      <c r="BM730" s="205" t="s">
        <v>731</v>
      </c>
    </row>
    <row r="731" spans="1:65" s="16" customFormat="1" ht="11.25">
      <c r="B731" s="252"/>
      <c r="C731" s="253"/>
      <c r="D731" s="209" t="s">
        <v>176</v>
      </c>
      <c r="E731" s="254" t="s">
        <v>1</v>
      </c>
      <c r="F731" s="255" t="s">
        <v>322</v>
      </c>
      <c r="G731" s="253"/>
      <c r="H731" s="254" t="s">
        <v>1</v>
      </c>
      <c r="I731" s="256"/>
      <c r="J731" s="253"/>
      <c r="K731" s="253"/>
      <c r="L731" s="257"/>
      <c r="M731" s="258"/>
      <c r="N731" s="259"/>
      <c r="O731" s="259"/>
      <c r="P731" s="259"/>
      <c r="Q731" s="259"/>
      <c r="R731" s="259"/>
      <c r="S731" s="259"/>
      <c r="T731" s="260"/>
      <c r="AT731" s="261" t="s">
        <v>176</v>
      </c>
      <c r="AU731" s="261" t="s">
        <v>82</v>
      </c>
      <c r="AV731" s="16" t="s">
        <v>80</v>
      </c>
      <c r="AW731" s="16" t="s">
        <v>30</v>
      </c>
      <c r="AX731" s="16" t="s">
        <v>73</v>
      </c>
      <c r="AY731" s="261" t="s">
        <v>166</v>
      </c>
    </row>
    <row r="732" spans="1:65" s="13" customFormat="1" ht="11.25">
      <c r="B732" s="207"/>
      <c r="C732" s="208"/>
      <c r="D732" s="209" t="s">
        <v>176</v>
      </c>
      <c r="E732" s="210" t="s">
        <v>1</v>
      </c>
      <c r="F732" s="211" t="s">
        <v>457</v>
      </c>
      <c r="G732" s="208"/>
      <c r="H732" s="212">
        <v>1.6</v>
      </c>
      <c r="I732" s="213"/>
      <c r="J732" s="208"/>
      <c r="K732" s="208"/>
      <c r="L732" s="214"/>
      <c r="M732" s="215"/>
      <c r="N732" s="216"/>
      <c r="O732" s="216"/>
      <c r="P732" s="216"/>
      <c r="Q732" s="216"/>
      <c r="R732" s="216"/>
      <c r="S732" s="216"/>
      <c r="T732" s="217"/>
      <c r="AT732" s="218" t="s">
        <v>176</v>
      </c>
      <c r="AU732" s="218" t="s">
        <v>82</v>
      </c>
      <c r="AV732" s="13" t="s">
        <v>82</v>
      </c>
      <c r="AW732" s="13" t="s">
        <v>30</v>
      </c>
      <c r="AX732" s="13" t="s">
        <v>73</v>
      </c>
      <c r="AY732" s="218" t="s">
        <v>166</v>
      </c>
    </row>
    <row r="733" spans="1:65" s="13" customFormat="1" ht="11.25">
      <c r="B733" s="207"/>
      <c r="C733" s="208"/>
      <c r="D733" s="209" t="s">
        <v>176</v>
      </c>
      <c r="E733" s="210" t="s">
        <v>1</v>
      </c>
      <c r="F733" s="211" t="s">
        <v>721</v>
      </c>
      <c r="G733" s="208"/>
      <c r="H733" s="212">
        <v>3.4</v>
      </c>
      <c r="I733" s="213"/>
      <c r="J733" s="208"/>
      <c r="K733" s="208"/>
      <c r="L733" s="214"/>
      <c r="M733" s="215"/>
      <c r="N733" s="216"/>
      <c r="O733" s="216"/>
      <c r="P733" s="216"/>
      <c r="Q733" s="216"/>
      <c r="R733" s="216"/>
      <c r="S733" s="216"/>
      <c r="T733" s="217"/>
      <c r="AT733" s="218" t="s">
        <v>176</v>
      </c>
      <c r="AU733" s="218" t="s">
        <v>82</v>
      </c>
      <c r="AV733" s="13" t="s">
        <v>82</v>
      </c>
      <c r="AW733" s="13" t="s">
        <v>30</v>
      </c>
      <c r="AX733" s="13" t="s">
        <v>73</v>
      </c>
      <c r="AY733" s="218" t="s">
        <v>166</v>
      </c>
    </row>
    <row r="734" spans="1:65" s="13" customFormat="1" ht="11.25">
      <c r="B734" s="207"/>
      <c r="C734" s="208"/>
      <c r="D734" s="209" t="s">
        <v>176</v>
      </c>
      <c r="E734" s="210" t="s">
        <v>1</v>
      </c>
      <c r="F734" s="211" t="s">
        <v>722</v>
      </c>
      <c r="G734" s="208"/>
      <c r="H734" s="212">
        <v>15.8</v>
      </c>
      <c r="I734" s="213"/>
      <c r="J734" s="208"/>
      <c r="K734" s="208"/>
      <c r="L734" s="214"/>
      <c r="M734" s="215"/>
      <c r="N734" s="216"/>
      <c r="O734" s="216"/>
      <c r="P734" s="216"/>
      <c r="Q734" s="216"/>
      <c r="R734" s="216"/>
      <c r="S734" s="216"/>
      <c r="T734" s="217"/>
      <c r="AT734" s="218" t="s">
        <v>176</v>
      </c>
      <c r="AU734" s="218" t="s">
        <v>82</v>
      </c>
      <c r="AV734" s="13" t="s">
        <v>82</v>
      </c>
      <c r="AW734" s="13" t="s">
        <v>30</v>
      </c>
      <c r="AX734" s="13" t="s">
        <v>73</v>
      </c>
      <c r="AY734" s="218" t="s">
        <v>166</v>
      </c>
    </row>
    <row r="735" spans="1:65" s="13" customFormat="1" ht="11.25">
      <c r="B735" s="207"/>
      <c r="C735" s="208"/>
      <c r="D735" s="209" t="s">
        <v>176</v>
      </c>
      <c r="E735" s="210" t="s">
        <v>1</v>
      </c>
      <c r="F735" s="211" t="s">
        <v>723</v>
      </c>
      <c r="G735" s="208"/>
      <c r="H735" s="212">
        <v>8.1999999999999993</v>
      </c>
      <c r="I735" s="213"/>
      <c r="J735" s="208"/>
      <c r="K735" s="208"/>
      <c r="L735" s="214"/>
      <c r="M735" s="215"/>
      <c r="N735" s="216"/>
      <c r="O735" s="216"/>
      <c r="P735" s="216"/>
      <c r="Q735" s="216"/>
      <c r="R735" s="216"/>
      <c r="S735" s="216"/>
      <c r="T735" s="217"/>
      <c r="AT735" s="218" t="s">
        <v>176</v>
      </c>
      <c r="AU735" s="218" t="s">
        <v>82</v>
      </c>
      <c r="AV735" s="13" t="s">
        <v>82</v>
      </c>
      <c r="AW735" s="13" t="s">
        <v>30</v>
      </c>
      <c r="AX735" s="13" t="s">
        <v>73</v>
      </c>
      <c r="AY735" s="218" t="s">
        <v>166</v>
      </c>
    </row>
    <row r="736" spans="1:65" s="13" customFormat="1" ht="11.25">
      <c r="B736" s="207"/>
      <c r="C736" s="208"/>
      <c r="D736" s="209" t="s">
        <v>176</v>
      </c>
      <c r="E736" s="210" t="s">
        <v>1</v>
      </c>
      <c r="F736" s="211" t="s">
        <v>724</v>
      </c>
      <c r="G736" s="208"/>
      <c r="H736" s="212">
        <v>12.6</v>
      </c>
      <c r="I736" s="213"/>
      <c r="J736" s="208"/>
      <c r="K736" s="208"/>
      <c r="L736" s="214"/>
      <c r="M736" s="215"/>
      <c r="N736" s="216"/>
      <c r="O736" s="216"/>
      <c r="P736" s="216"/>
      <c r="Q736" s="216"/>
      <c r="R736" s="216"/>
      <c r="S736" s="216"/>
      <c r="T736" s="217"/>
      <c r="AT736" s="218" t="s">
        <v>176</v>
      </c>
      <c r="AU736" s="218" t="s">
        <v>82</v>
      </c>
      <c r="AV736" s="13" t="s">
        <v>82</v>
      </c>
      <c r="AW736" s="13" t="s">
        <v>30</v>
      </c>
      <c r="AX736" s="13" t="s">
        <v>73</v>
      </c>
      <c r="AY736" s="218" t="s">
        <v>166</v>
      </c>
    </row>
    <row r="737" spans="1:65" s="13" customFormat="1" ht="11.25">
      <c r="B737" s="207"/>
      <c r="C737" s="208"/>
      <c r="D737" s="209" t="s">
        <v>176</v>
      </c>
      <c r="E737" s="210" t="s">
        <v>1</v>
      </c>
      <c r="F737" s="211" t="s">
        <v>458</v>
      </c>
      <c r="G737" s="208"/>
      <c r="H737" s="212">
        <v>3.2</v>
      </c>
      <c r="I737" s="213"/>
      <c r="J737" s="208"/>
      <c r="K737" s="208"/>
      <c r="L737" s="214"/>
      <c r="M737" s="215"/>
      <c r="N737" s="216"/>
      <c r="O737" s="216"/>
      <c r="P737" s="216"/>
      <c r="Q737" s="216"/>
      <c r="R737" s="216"/>
      <c r="S737" s="216"/>
      <c r="T737" s="217"/>
      <c r="AT737" s="218" t="s">
        <v>176</v>
      </c>
      <c r="AU737" s="218" t="s">
        <v>82</v>
      </c>
      <c r="AV737" s="13" t="s">
        <v>82</v>
      </c>
      <c r="AW737" s="13" t="s">
        <v>30</v>
      </c>
      <c r="AX737" s="13" t="s">
        <v>73</v>
      </c>
      <c r="AY737" s="218" t="s">
        <v>166</v>
      </c>
    </row>
    <row r="738" spans="1:65" s="14" customFormat="1" ht="11.25">
      <c r="B738" s="219"/>
      <c r="C738" s="220"/>
      <c r="D738" s="209" t="s">
        <v>176</v>
      </c>
      <c r="E738" s="221" t="s">
        <v>1</v>
      </c>
      <c r="F738" s="222" t="s">
        <v>178</v>
      </c>
      <c r="G738" s="220"/>
      <c r="H738" s="223">
        <v>44.800000000000004</v>
      </c>
      <c r="I738" s="224"/>
      <c r="J738" s="220"/>
      <c r="K738" s="220"/>
      <c r="L738" s="225"/>
      <c r="M738" s="226"/>
      <c r="N738" s="227"/>
      <c r="O738" s="227"/>
      <c r="P738" s="227"/>
      <c r="Q738" s="227"/>
      <c r="R738" s="227"/>
      <c r="S738" s="227"/>
      <c r="T738" s="228"/>
      <c r="AT738" s="229" t="s">
        <v>176</v>
      </c>
      <c r="AU738" s="229" t="s">
        <v>82</v>
      </c>
      <c r="AV738" s="14" t="s">
        <v>99</v>
      </c>
      <c r="AW738" s="14" t="s">
        <v>30</v>
      </c>
      <c r="AX738" s="14" t="s">
        <v>73</v>
      </c>
      <c r="AY738" s="229" t="s">
        <v>166</v>
      </c>
    </row>
    <row r="739" spans="1:65" s="15" customFormat="1" ht="11.25">
      <c r="B739" s="230"/>
      <c r="C739" s="231"/>
      <c r="D739" s="209" t="s">
        <v>176</v>
      </c>
      <c r="E739" s="232" t="s">
        <v>1</v>
      </c>
      <c r="F739" s="233" t="s">
        <v>206</v>
      </c>
      <c r="G739" s="231"/>
      <c r="H739" s="234">
        <v>44.800000000000004</v>
      </c>
      <c r="I739" s="235"/>
      <c r="J739" s="231"/>
      <c r="K739" s="231"/>
      <c r="L739" s="236"/>
      <c r="M739" s="237"/>
      <c r="N739" s="238"/>
      <c r="O739" s="238"/>
      <c r="P739" s="238"/>
      <c r="Q739" s="238"/>
      <c r="R739" s="238"/>
      <c r="S739" s="238"/>
      <c r="T739" s="239"/>
      <c r="AT739" s="240" t="s">
        <v>176</v>
      </c>
      <c r="AU739" s="240" t="s">
        <v>82</v>
      </c>
      <c r="AV739" s="15" t="s">
        <v>174</v>
      </c>
      <c r="AW739" s="15" t="s">
        <v>30</v>
      </c>
      <c r="AX739" s="15" t="s">
        <v>80</v>
      </c>
      <c r="AY739" s="240" t="s">
        <v>166</v>
      </c>
    </row>
    <row r="740" spans="1:65" s="2" customFormat="1" ht="24.2" customHeight="1">
      <c r="A740" s="35"/>
      <c r="B740" s="36"/>
      <c r="C740" s="193" t="s">
        <v>426</v>
      </c>
      <c r="D740" s="193" t="s">
        <v>170</v>
      </c>
      <c r="E740" s="194" t="s">
        <v>732</v>
      </c>
      <c r="F740" s="195" t="s">
        <v>733</v>
      </c>
      <c r="G740" s="196" t="s">
        <v>234</v>
      </c>
      <c r="H740" s="197">
        <v>44.8</v>
      </c>
      <c r="I740" s="198"/>
      <c r="J740" s="199">
        <f>ROUND(I740*H740,2)</f>
        <v>0</v>
      </c>
      <c r="K740" s="200"/>
      <c r="L740" s="40"/>
      <c r="M740" s="201" t="s">
        <v>1</v>
      </c>
      <c r="N740" s="202" t="s">
        <v>38</v>
      </c>
      <c r="O740" s="72"/>
      <c r="P740" s="203">
        <f>O740*H740</f>
        <v>0</v>
      </c>
      <c r="Q740" s="203">
        <v>0</v>
      </c>
      <c r="R740" s="203">
        <f>Q740*H740</f>
        <v>0</v>
      </c>
      <c r="S740" s="203">
        <v>0</v>
      </c>
      <c r="T740" s="204">
        <f>S740*H740</f>
        <v>0</v>
      </c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  <c r="AR740" s="205" t="s">
        <v>179</v>
      </c>
      <c r="AT740" s="205" t="s">
        <v>170</v>
      </c>
      <c r="AU740" s="205" t="s">
        <v>82</v>
      </c>
      <c r="AY740" s="18" t="s">
        <v>166</v>
      </c>
      <c r="BE740" s="206">
        <f>IF(N740="základní",J740,0)</f>
        <v>0</v>
      </c>
      <c r="BF740" s="206">
        <f>IF(N740="snížená",J740,0)</f>
        <v>0</v>
      </c>
      <c r="BG740" s="206">
        <f>IF(N740="zákl. přenesená",J740,0)</f>
        <v>0</v>
      </c>
      <c r="BH740" s="206">
        <f>IF(N740="sníž. přenesená",J740,0)</f>
        <v>0</v>
      </c>
      <c r="BI740" s="206">
        <f>IF(N740="nulová",J740,0)</f>
        <v>0</v>
      </c>
      <c r="BJ740" s="18" t="s">
        <v>80</v>
      </c>
      <c r="BK740" s="206">
        <f>ROUND(I740*H740,2)</f>
        <v>0</v>
      </c>
      <c r="BL740" s="18" t="s">
        <v>179</v>
      </c>
      <c r="BM740" s="205" t="s">
        <v>734</v>
      </c>
    </row>
    <row r="741" spans="1:65" s="13" customFormat="1" ht="11.25">
      <c r="B741" s="207"/>
      <c r="C741" s="208"/>
      <c r="D741" s="209" t="s">
        <v>176</v>
      </c>
      <c r="E741" s="210" t="s">
        <v>1</v>
      </c>
      <c r="F741" s="211" t="s">
        <v>703</v>
      </c>
      <c r="G741" s="208"/>
      <c r="H741" s="212">
        <v>44.8</v>
      </c>
      <c r="I741" s="213"/>
      <c r="J741" s="208"/>
      <c r="K741" s="208"/>
      <c r="L741" s="214"/>
      <c r="M741" s="215"/>
      <c r="N741" s="216"/>
      <c r="O741" s="216"/>
      <c r="P741" s="216"/>
      <c r="Q741" s="216"/>
      <c r="R741" s="216"/>
      <c r="S741" s="216"/>
      <c r="T741" s="217"/>
      <c r="AT741" s="218" t="s">
        <v>176</v>
      </c>
      <c r="AU741" s="218" t="s">
        <v>82</v>
      </c>
      <c r="AV741" s="13" t="s">
        <v>82</v>
      </c>
      <c r="AW741" s="13" t="s">
        <v>30</v>
      </c>
      <c r="AX741" s="13" t="s">
        <v>73</v>
      </c>
      <c r="AY741" s="218" t="s">
        <v>166</v>
      </c>
    </row>
    <row r="742" spans="1:65" s="14" customFormat="1" ht="11.25">
      <c r="B742" s="219"/>
      <c r="C742" s="220"/>
      <c r="D742" s="209" t="s">
        <v>176</v>
      </c>
      <c r="E742" s="221" t="s">
        <v>1</v>
      </c>
      <c r="F742" s="222" t="s">
        <v>178</v>
      </c>
      <c r="G742" s="220"/>
      <c r="H742" s="223">
        <v>44.8</v>
      </c>
      <c r="I742" s="224"/>
      <c r="J742" s="220"/>
      <c r="K742" s="220"/>
      <c r="L742" s="225"/>
      <c r="M742" s="226"/>
      <c r="N742" s="227"/>
      <c r="O742" s="227"/>
      <c r="P742" s="227"/>
      <c r="Q742" s="227"/>
      <c r="R742" s="227"/>
      <c r="S742" s="227"/>
      <c r="T742" s="228"/>
      <c r="AT742" s="229" t="s">
        <v>176</v>
      </c>
      <c r="AU742" s="229" t="s">
        <v>82</v>
      </c>
      <c r="AV742" s="14" t="s">
        <v>99</v>
      </c>
      <c r="AW742" s="14" t="s">
        <v>30</v>
      </c>
      <c r="AX742" s="14" t="s">
        <v>80</v>
      </c>
      <c r="AY742" s="229" t="s">
        <v>166</v>
      </c>
    </row>
    <row r="743" spans="1:65" s="2" customFormat="1" ht="24.2" customHeight="1">
      <c r="A743" s="35"/>
      <c r="B743" s="36"/>
      <c r="C743" s="193" t="s">
        <v>735</v>
      </c>
      <c r="D743" s="193" t="s">
        <v>170</v>
      </c>
      <c r="E743" s="194" t="s">
        <v>736</v>
      </c>
      <c r="F743" s="195" t="s">
        <v>737</v>
      </c>
      <c r="G743" s="196" t="s">
        <v>234</v>
      </c>
      <c r="H743" s="197">
        <v>4</v>
      </c>
      <c r="I743" s="198"/>
      <c r="J743" s="199">
        <f>ROUND(I743*H743,2)</f>
        <v>0</v>
      </c>
      <c r="K743" s="200"/>
      <c r="L743" s="40"/>
      <c r="M743" s="201" t="s">
        <v>1</v>
      </c>
      <c r="N743" s="202" t="s">
        <v>38</v>
      </c>
      <c r="O743" s="72"/>
      <c r="P743" s="203">
        <f>O743*H743</f>
        <v>0</v>
      </c>
      <c r="Q743" s="203">
        <v>5.6999999999999998E-4</v>
      </c>
      <c r="R743" s="203">
        <f>Q743*H743</f>
        <v>2.2799999999999999E-3</v>
      </c>
      <c r="S743" s="203">
        <v>0</v>
      </c>
      <c r="T743" s="204">
        <f>S743*H743</f>
        <v>0</v>
      </c>
      <c r="U743" s="35"/>
      <c r="V743" s="35"/>
      <c r="W743" s="35"/>
      <c r="X743" s="35"/>
      <c r="Y743" s="35"/>
      <c r="Z743" s="35"/>
      <c r="AA743" s="35"/>
      <c r="AB743" s="35"/>
      <c r="AC743" s="35"/>
      <c r="AD743" s="35"/>
      <c r="AE743" s="35"/>
      <c r="AR743" s="205" t="s">
        <v>179</v>
      </c>
      <c r="AT743" s="205" t="s">
        <v>170</v>
      </c>
      <c r="AU743" s="205" t="s">
        <v>82</v>
      </c>
      <c r="AY743" s="18" t="s">
        <v>166</v>
      </c>
      <c r="BE743" s="206">
        <f>IF(N743="základní",J743,0)</f>
        <v>0</v>
      </c>
      <c r="BF743" s="206">
        <f>IF(N743="snížená",J743,0)</f>
        <v>0</v>
      </c>
      <c r="BG743" s="206">
        <f>IF(N743="zákl. přenesená",J743,0)</f>
        <v>0</v>
      </c>
      <c r="BH743" s="206">
        <f>IF(N743="sníž. přenesená",J743,0)</f>
        <v>0</v>
      </c>
      <c r="BI743" s="206">
        <f>IF(N743="nulová",J743,0)</f>
        <v>0</v>
      </c>
      <c r="BJ743" s="18" t="s">
        <v>80</v>
      </c>
      <c r="BK743" s="206">
        <f>ROUND(I743*H743,2)</f>
        <v>0</v>
      </c>
      <c r="BL743" s="18" t="s">
        <v>179</v>
      </c>
      <c r="BM743" s="205" t="s">
        <v>738</v>
      </c>
    </row>
    <row r="744" spans="1:65" s="13" customFormat="1" ht="11.25">
      <c r="B744" s="207"/>
      <c r="C744" s="208"/>
      <c r="D744" s="209" t="s">
        <v>176</v>
      </c>
      <c r="E744" s="210" t="s">
        <v>1</v>
      </c>
      <c r="F744" s="211" t="s">
        <v>739</v>
      </c>
      <c r="G744" s="208"/>
      <c r="H744" s="212">
        <v>4</v>
      </c>
      <c r="I744" s="213"/>
      <c r="J744" s="208"/>
      <c r="K744" s="208"/>
      <c r="L744" s="214"/>
      <c r="M744" s="215"/>
      <c r="N744" s="216"/>
      <c r="O744" s="216"/>
      <c r="P744" s="216"/>
      <c r="Q744" s="216"/>
      <c r="R744" s="216"/>
      <c r="S744" s="216"/>
      <c r="T744" s="217"/>
      <c r="AT744" s="218" t="s">
        <v>176</v>
      </c>
      <c r="AU744" s="218" t="s">
        <v>82</v>
      </c>
      <c r="AV744" s="13" t="s">
        <v>82</v>
      </c>
      <c r="AW744" s="13" t="s">
        <v>30</v>
      </c>
      <c r="AX744" s="13" t="s">
        <v>73</v>
      </c>
      <c r="AY744" s="218" t="s">
        <v>166</v>
      </c>
    </row>
    <row r="745" spans="1:65" s="14" customFormat="1" ht="11.25">
      <c r="B745" s="219"/>
      <c r="C745" s="220"/>
      <c r="D745" s="209" t="s">
        <v>176</v>
      </c>
      <c r="E745" s="221" t="s">
        <v>1</v>
      </c>
      <c r="F745" s="222" t="s">
        <v>178</v>
      </c>
      <c r="G745" s="220"/>
      <c r="H745" s="223">
        <v>4</v>
      </c>
      <c r="I745" s="224"/>
      <c r="J745" s="220"/>
      <c r="K745" s="220"/>
      <c r="L745" s="225"/>
      <c r="M745" s="226"/>
      <c r="N745" s="227"/>
      <c r="O745" s="227"/>
      <c r="P745" s="227"/>
      <c r="Q745" s="227"/>
      <c r="R745" s="227"/>
      <c r="S745" s="227"/>
      <c r="T745" s="228"/>
      <c r="AT745" s="229" t="s">
        <v>176</v>
      </c>
      <c r="AU745" s="229" t="s">
        <v>82</v>
      </c>
      <c r="AV745" s="14" t="s">
        <v>99</v>
      </c>
      <c r="AW745" s="14" t="s">
        <v>30</v>
      </c>
      <c r="AX745" s="14" t="s">
        <v>80</v>
      </c>
      <c r="AY745" s="229" t="s">
        <v>166</v>
      </c>
    </row>
    <row r="746" spans="1:65" s="2" customFormat="1" ht="24.2" customHeight="1">
      <c r="A746" s="35"/>
      <c r="B746" s="36"/>
      <c r="C746" s="241" t="s">
        <v>740</v>
      </c>
      <c r="D746" s="241" t="s">
        <v>208</v>
      </c>
      <c r="E746" s="242" t="s">
        <v>741</v>
      </c>
      <c r="F746" s="243" t="s">
        <v>742</v>
      </c>
      <c r="G746" s="244" t="s">
        <v>234</v>
      </c>
      <c r="H746" s="245">
        <v>4</v>
      </c>
      <c r="I746" s="246"/>
      <c r="J746" s="247">
        <f>ROUND(I746*H746,2)</f>
        <v>0</v>
      </c>
      <c r="K746" s="248"/>
      <c r="L746" s="249"/>
      <c r="M746" s="250" t="s">
        <v>1</v>
      </c>
      <c r="N746" s="251" t="s">
        <v>38</v>
      </c>
      <c r="O746" s="72"/>
      <c r="P746" s="203">
        <f>O746*H746</f>
        <v>0</v>
      </c>
      <c r="Q746" s="203">
        <v>0.01</v>
      </c>
      <c r="R746" s="203">
        <f>Q746*H746</f>
        <v>0.04</v>
      </c>
      <c r="S746" s="203">
        <v>0</v>
      </c>
      <c r="T746" s="204">
        <f>S746*H746</f>
        <v>0</v>
      </c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R746" s="205" t="s">
        <v>396</v>
      </c>
      <c r="AT746" s="205" t="s">
        <v>208</v>
      </c>
      <c r="AU746" s="205" t="s">
        <v>82</v>
      </c>
      <c r="AY746" s="18" t="s">
        <v>166</v>
      </c>
      <c r="BE746" s="206">
        <f>IF(N746="základní",J746,0)</f>
        <v>0</v>
      </c>
      <c r="BF746" s="206">
        <f>IF(N746="snížená",J746,0)</f>
        <v>0</v>
      </c>
      <c r="BG746" s="206">
        <f>IF(N746="zákl. přenesená",J746,0)</f>
        <v>0</v>
      </c>
      <c r="BH746" s="206">
        <f>IF(N746="sníž. přenesená",J746,0)</f>
        <v>0</v>
      </c>
      <c r="BI746" s="206">
        <f>IF(N746="nulová",J746,0)</f>
        <v>0</v>
      </c>
      <c r="BJ746" s="18" t="s">
        <v>80</v>
      </c>
      <c r="BK746" s="206">
        <f>ROUND(I746*H746,2)</f>
        <v>0</v>
      </c>
      <c r="BL746" s="18" t="s">
        <v>179</v>
      </c>
      <c r="BM746" s="205" t="s">
        <v>743</v>
      </c>
    </row>
    <row r="747" spans="1:65" s="13" customFormat="1" ht="11.25">
      <c r="B747" s="207"/>
      <c r="C747" s="208"/>
      <c r="D747" s="209" t="s">
        <v>176</v>
      </c>
      <c r="E747" s="210" t="s">
        <v>1</v>
      </c>
      <c r="F747" s="211" t="s">
        <v>174</v>
      </c>
      <c r="G747" s="208"/>
      <c r="H747" s="212">
        <v>4</v>
      </c>
      <c r="I747" s="213"/>
      <c r="J747" s="208"/>
      <c r="K747" s="208"/>
      <c r="L747" s="214"/>
      <c r="M747" s="215"/>
      <c r="N747" s="216"/>
      <c r="O747" s="216"/>
      <c r="P747" s="216"/>
      <c r="Q747" s="216"/>
      <c r="R747" s="216"/>
      <c r="S747" s="216"/>
      <c r="T747" s="217"/>
      <c r="AT747" s="218" t="s">
        <v>176</v>
      </c>
      <c r="AU747" s="218" t="s">
        <v>82</v>
      </c>
      <c r="AV747" s="13" t="s">
        <v>82</v>
      </c>
      <c r="AW747" s="13" t="s">
        <v>30</v>
      </c>
      <c r="AX747" s="13" t="s">
        <v>80</v>
      </c>
      <c r="AY747" s="218" t="s">
        <v>166</v>
      </c>
    </row>
    <row r="748" spans="1:65" s="2" customFormat="1" ht="21.75" customHeight="1">
      <c r="A748" s="35"/>
      <c r="B748" s="36"/>
      <c r="C748" s="193" t="s">
        <v>91</v>
      </c>
      <c r="D748" s="193" t="s">
        <v>170</v>
      </c>
      <c r="E748" s="194" t="s">
        <v>744</v>
      </c>
      <c r="F748" s="195" t="s">
        <v>745</v>
      </c>
      <c r="G748" s="196" t="s">
        <v>436</v>
      </c>
      <c r="H748" s="197">
        <v>23.8</v>
      </c>
      <c r="I748" s="198"/>
      <c r="J748" s="199">
        <f>ROUND(I748*H748,2)</f>
        <v>0</v>
      </c>
      <c r="K748" s="200"/>
      <c r="L748" s="40"/>
      <c r="M748" s="201" t="s">
        <v>1</v>
      </c>
      <c r="N748" s="202" t="s">
        <v>38</v>
      </c>
      <c r="O748" s="72"/>
      <c r="P748" s="203">
        <f>O748*H748</f>
        <v>0</v>
      </c>
      <c r="Q748" s="203">
        <v>5.0000000000000001E-4</v>
      </c>
      <c r="R748" s="203">
        <f>Q748*H748</f>
        <v>1.1900000000000001E-2</v>
      </c>
      <c r="S748" s="203">
        <v>0</v>
      </c>
      <c r="T748" s="204">
        <f>S748*H748</f>
        <v>0</v>
      </c>
      <c r="U748" s="35"/>
      <c r="V748" s="35"/>
      <c r="W748" s="35"/>
      <c r="X748" s="35"/>
      <c r="Y748" s="35"/>
      <c r="Z748" s="35"/>
      <c r="AA748" s="35"/>
      <c r="AB748" s="35"/>
      <c r="AC748" s="35"/>
      <c r="AD748" s="35"/>
      <c r="AE748" s="35"/>
      <c r="AR748" s="205" t="s">
        <v>179</v>
      </c>
      <c r="AT748" s="205" t="s">
        <v>170</v>
      </c>
      <c r="AU748" s="205" t="s">
        <v>82</v>
      </c>
      <c r="AY748" s="18" t="s">
        <v>166</v>
      </c>
      <c r="BE748" s="206">
        <f>IF(N748="základní",J748,0)</f>
        <v>0</v>
      </c>
      <c r="BF748" s="206">
        <f>IF(N748="snížená",J748,0)</f>
        <v>0</v>
      </c>
      <c r="BG748" s="206">
        <f>IF(N748="zákl. přenesená",J748,0)</f>
        <v>0</v>
      </c>
      <c r="BH748" s="206">
        <f>IF(N748="sníž. přenesená",J748,0)</f>
        <v>0</v>
      </c>
      <c r="BI748" s="206">
        <f>IF(N748="nulová",J748,0)</f>
        <v>0</v>
      </c>
      <c r="BJ748" s="18" t="s">
        <v>80</v>
      </c>
      <c r="BK748" s="206">
        <f>ROUND(I748*H748,2)</f>
        <v>0</v>
      </c>
      <c r="BL748" s="18" t="s">
        <v>179</v>
      </c>
      <c r="BM748" s="205" t="s">
        <v>746</v>
      </c>
    </row>
    <row r="749" spans="1:65" s="16" customFormat="1" ht="11.25">
      <c r="B749" s="252"/>
      <c r="C749" s="253"/>
      <c r="D749" s="209" t="s">
        <v>176</v>
      </c>
      <c r="E749" s="254" t="s">
        <v>1</v>
      </c>
      <c r="F749" s="255" t="s">
        <v>322</v>
      </c>
      <c r="G749" s="253"/>
      <c r="H749" s="254" t="s">
        <v>1</v>
      </c>
      <c r="I749" s="256"/>
      <c r="J749" s="253"/>
      <c r="K749" s="253"/>
      <c r="L749" s="257"/>
      <c r="M749" s="258"/>
      <c r="N749" s="259"/>
      <c r="O749" s="259"/>
      <c r="P749" s="259"/>
      <c r="Q749" s="259"/>
      <c r="R749" s="259"/>
      <c r="S749" s="259"/>
      <c r="T749" s="260"/>
      <c r="AT749" s="261" t="s">
        <v>176</v>
      </c>
      <c r="AU749" s="261" t="s">
        <v>82</v>
      </c>
      <c r="AV749" s="16" t="s">
        <v>80</v>
      </c>
      <c r="AW749" s="16" t="s">
        <v>30</v>
      </c>
      <c r="AX749" s="16" t="s">
        <v>73</v>
      </c>
      <c r="AY749" s="261" t="s">
        <v>166</v>
      </c>
    </row>
    <row r="750" spans="1:65" s="13" customFormat="1" ht="11.25">
      <c r="B750" s="207"/>
      <c r="C750" s="208"/>
      <c r="D750" s="209" t="s">
        <v>176</v>
      </c>
      <c r="E750" s="210" t="s">
        <v>1</v>
      </c>
      <c r="F750" s="211" t="s">
        <v>712</v>
      </c>
      <c r="G750" s="208"/>
      <c r="H750" s="212">
        <v>0.8</v>
      </c>
      <c r="I750" s="213"/>
      <c r="J750" s="208"/>
      <c r="K750" s="208"/>
      <c r="L750" s="214"/>
      <c r="M750" s="215"/>
      <c r="N750" s="216"/>
      <c r="O750" s="216"/>
      <c r="P750" s="216"/>
      <c r="Q750" s="216"/>
      <c r="R750" s="216"/>
      <c r="S750" s="216"/>
      <c r="T750" s="217"/>
      <c r="AT750" s="218" t="s">
        <v>176</v>
      </c>
      <c r="AU750" s="218" t="s">
        <v>82</v>
      </c>
      <c r="AV750" s="13" t="s">
        <v>82</v>
      </c>
      <c r="AW750" s="13" t="s">
        <v>30</v>
      </c>
      <c r="AX750" s="13" t="s">
        <v>73</v>
      </c>
      <c r="AY750" s="218" t="s">
        <v>166</v>
      </c>
    </row>
    <row r="751" spans="1:65" s="13" customFormat="1" ht="11.25">
      <c r="B751" s="207"/>
      <c r="C751" s="208"/>
      <c r="D751" s="209" t="s">
        <v>176</v>
      </c>
      <c r="E751" s="210" t="s">
        <v>1</v>
      </c>
      <c r="F751" s="211" t="s">
        <v>713</v>
      </c>
      <c r="G751" s="208"/>
      <c r="H751" s="212">
        <v>1.7</v>
      </c>
      <c r="I751" s="213"/>
      <c r="J751" s="208"/>
      <c r="K751" s="208"/>
      <c r="L751" s="214"/>
      <c r="M751" s="215"/>
      <c r="N751" s="216"/>
      <c r="O751" s="216"/>
      <c r="P751" s="216"/>
      <c r="Q751" s="216"/>
      <c r="R751" s="216"/>
      <c r="S751" s="216"/>
      <c r="T751" s="217"/>
      <c r="AT751" s="218" t="s">
        <v>176</v>
      </c>
      <c r="AU751" s="218" t="s">
        <v>82</v>
      </c>
      <c r="AV751" s="13" t="s">
        <v>82</v>
      </c>
      <c r="AW751" s="13" t="s">
        <v>30</v>
      </c>
      <c r="AX751" s="13" t="s">
        <v>73</v>
      </c>
      <c r="AY751" s="218" t="s">
        <v>166</v>
      </c>
    </row>
    <row r="752" spans="1:65" s="13" customFormat="1" ht="11.25">
      <c r="B752" s="207"/>
      <c r="C752" s="208"/>
      <c r="D752" s="209" t="s">
        <v>176</v>
      </c>
      <c r="E752" s="210" t="s">
        <v>1</v>
      </c>
      <c r="F752" s="211" t="s">
        <v>714</v>
      </c>
      <c r="G752" s="208"/>
      <c r="H752" s="212">
        <v>7.9</v>
      </c>
      <c r="I752" s="213"/>
      <c r="J752" s="208"/>
      <c r="K752" s="208"/>
      <c r="L752" s="214"/>
      <c r="M752" s="215"/>
      <c r="N752" s="216"/>
      <c r="O752" s="216"/>
      <c r="P752" s="216"/>
      <c r="Q752" s="216"/>
      <c r="R752" s="216"/>
      <c r="S752" s="216"/>
      <c r="T752" s="217"/>
      <c r="AT752" s="218" t="s">
        <v>176</v>
      </c>
      <c r="AU752" s="218" t="s">
        <v>82</v>
      </c>
      <c r="AV752" s="13" t="s">
        <v>82</v>
      </c>
      <c r="AW752" s="13" t="s">
        <v>30</v>
      </c>
      <c r="AX752" s="13" t="s">
        <v>73</v>
      </c>
      <c r="AY752" s="218" t="s">
        <v>166</v>
      </c>
    </row>
    <row r="753" spans="1:65" s="13" customFormat="1" ht="11.25">
      <c r="B753" s="207"/>
      <c r="C753" s="208"/>
      <c r="D753" s="209" t="s">
        <v>176</v>
      </c>
      <c r="E753" s="210" t="s">
        <v>1</v>
      </c>
      <c r="F753" s="211" t="s">
        <v>715</v>
      </c>
      <c r="G753" s="208"/>
      <c r="H753" s="212">
        <v>4.8</v>
      </c>
      <c r="I753" s="213"/>
      <c r="J753" s="208"/>
      <c r="K753" s="208"/>
      <c r="L753" s="214"/>
      <c r="M753" s="215"/>
      <c r="N753" s="216"/>
      <c r="O753" s="216"/>
      <c r="P753" s="216"/>
      <c r="Q753" s="216"/>
      <c r="R753" s="216"/>
      <c r="S753" s="216"/>
      <c r="T753" s="217"/>
      <c r="AT753" s="218" t="s">
        <v>176</v>
      </c>
      <c r="AU753" s="218" t="s">
        <v>82</v>
      </c>
      <c r="AV753" s="13" t="s">
        <v>82</v>
      </c>
      <c r="AW753" s="13" t="s">
        <v>30</v>
      </c>
      <c r="AX753" s="13" t="s">
        <v>73</v>
      </c>
      <c r="AY753" s="218" t="s">
        <v>166</v>
      </c>
    </row>
    <row r="754" spans="1:65" s="13" customFormat="1" ht="11.25">
      <c r="B754" s="207"/>
      <c r="C754" s="208"/>
      <c r="D754" s="209" t="s">
        <v>176</v>
      </c>
      <c r="E754" s="210" t="s">
        <v>1</v>
      </c>
      <c r="F754" s="211" t="s">
        <v>716</v>
      </c>
      <c r="G754" s="208"/>
      <c r="H754" s="212">
        <v>7</v>
      </c>
      <c r="I754" s="213"/>
      <c r="J754" s="208"/>
      <c r="K754" s="208"/>
      <c r="L754" s="214"/>
      <c r="M754" s="215"/>
      <c r="N754" s="216"/>
      <c r="O754" s="216"/>
      <c r="P754" s="216"/>
      <c r="Q754" s="216"/>
      <c r="R754" s="216"/>
      <c r="S754" s="216"/>
      <c r="T754" s="217"/>
      <c r="AT754" s="218" t="s">
        <v>176</v>
      </c>
      <c r="AU754" s="218" t="s">
        <v>82</v>
      </c>
      <c r="AV754" s="13" t="s">
        <v>82</v>
      </c>
      <c r="AW754" s="13" t="s">
        <v>30</v>
      </c>
      <c r="AX754" s="13" t="s">
        <v>73</v>
      </c>
      <c r="AY754" s="218" t="s">
        <v>166</v>
      </c>
    </row>
    <row r="755" spans="1:65" s="13" customFormat="1" ht="11.25">
      <c r="B755" s="207"/>
      <c r="C755" s="208"/>
      <c r="D755" s="209" t="s">
        <v>176</v>
      </c>
      <c r="E755" s="210" t="s">
        <v>1</v>
      </c>
      <c r="F755" s="211" t="s">
        <v>717</v>
      </c>
      <c r="G755" s="208"/>
      <c r="H755" s="212">
        <v>1.6</v>
      </c>
      <c r="I755" s="213"/>
      <c r="J755" s="208"/>
      <c r="K755" s="208"/>
      <c r="L755" s="214"/>
      <c r="M755" s="215"/>
      <c r="N755" s="216"/>
      <c r="O755" s="216"/>
      <c r="P755" s="216"/>
      <c r="Q755" s="216"/>
      <c r="R755" s="216"/>
      <c r="S755" s="216"/>
      <c r="T755" s="217"/>
      <c r="AT755" s="218" t="s">
        <v>176</v>
      </c>
      <c r="AU755" s="218" t="s">
        <v>82</v>
      </c>
      <c r="AV755" s="13" t="s">
        <v>82</v>
      </c>
      <c r="AW755" s="13" t="s">
        <v>30</v>
      </c>
      <c r="AX755" s="13" t="s">
        <v>73</v>
      </c>
      <c r="AY755" s="218" t="s">
        <v>166</v>
      </c>
    </row>
    <row r="756" spans="1:65" s="14" customFormat="1" ht="11.25">
      <c r="B756" s="219"/>
      <c r="C756" s="220"/>
      <c r="D756" s="209" t="s">
        <v>176</v>
      </c>
      <c r="E756" s="221" t="s">
        <v>1</v>
      </c>
      <c r="F756" s="222" t="s">
        <v>178</v>
      </c>
      <c r="G756" s="220"/>
      <c r="H756" s="223">
        <v>23.8</v>
      </c>
      <c r="I756" s="224"/>
      <c r="J756" s="220"/>
      <c r="K756" s="220"/>
      <c r="L756" s="225"/>
      <c r="M756" s="226"/>
      <c r="N756" s="227"/>
      <c r="O756" s="227"/>
      <c r="P756" s="227"/>
      <c r="Q756" s="227"/>
      <c r="R756" s="227"/>
      <c r="S756" s="227"/>
      <c r="T756" s="228"/>
      <c r="AT756" s="229" t="s">
        <v>176</v>
      </c>
      <c r="AU756" s="229" t="s">
        <v>82</v>
      </c>
      <c r="AV756" s="14" t="s">
        <v>99</v>
      </c>
      <c r="AW756" s="14" t="s">
        <v>30</v>
      </c>
      <c r="AX756" s="14" t="s">
        <v>73</v>
      </c>
      <c r="AY756" s="229" t="s">
        <v>166</v>
      </c>
    </row>
    <row r="757" spans="1:65" s="15" customFormat="1" ht="11.25">
      <c r="B757" s="230"/>
      <c r="C757" s="231"/>
      <c r="D757" s="209" t="s">
        <v>176</v>
      </c>
      <c r="E757" s="232" t="s">
        <v>1</v>
      </c>
      <c r="F757" s="233" t="s">
        <v>206</v>
      </c>
      <c r="G757" s="231"/>
      <c r="H757" s="234">
        <v>23.8</v>
      </c>
      <c r="I757" s="235"/>
      <c r="J757" s="231"/>
      <c r="K757" s="231"/>
      <c r="L757" s="236"/>
      <c r="M757" s="237"/>
      <c r="N757" s="238"/>
      <c r="O757" s="238"/>
      <c r="P757" s="238"/>
      <c r="Q757" s="238"/>
      <c r="R757" s="238"/>
      <c r="S757" s="238"/>
      <c r="T757" s="239"/>
      <c r="AT757" s="240" t="s">
        <v>176</v>
      </c>
      <c r="AU757" s="240" t="s">
        <v>82</v>
      </c>
      <c r="AV757" s="15" t="s">
        <v>174</v>
      </c>
      <c r="AW757" s="15" t="s">
        <v>30</v>
      </c>
      <c r="AX757" s="15" t="s">
        <v>80</v>
      </c>
      <c r="AY757" s="240" t="s">
        <v>166</v>
      </c>
    </row>
    <row r="758" spans="1:65" s="2" customFormat="1" ht="24.2" customHeight="1">
      <c r="A758" s="35"/>
      <c r="B758" s="36"/>
      <c r="C758" s="193" t="s">
        <v>747</v>
      </c>
      <c r="D758" s="193" t="s">
        <v>170</v>
      </c>
      <c r="E758" s="194" t="s">
        <v>748</v>
      </c>
      <c r="F758" s="195" t="s">
        <v>749</v>
      </c>
      <c r="G758" s="196" t="s">
        <v>193</v>
      </c>
      <c r="H758" s="197">
        <v>0.996</v>
      </c>
      <c r="I758" s="198"/>
      <c r="J758" s="199">
        <f>ROUND(I758*H758,2)</f>
        <v>0</v>
      </c>
      <c r="K758" s="200"/>
      <c r="L758" s="40"/>
      <c r="M758" s="201" t="s">
        <v>1</v>
      </c>
      <c r="N758" s="202" t="s">
        <v>38</v>
      </c>
      <c r="O758" s="72"/>
      <c r="P758" s="203">
        <f>O758*H758</f>
        <v>0</v>
      </c>
      <c r="Q758" s="203">
        <v>0</v>
      </c>
      <c r="R758" s="203">
        <f>Q758*H758</f>
        <v>0</v>
      </c>
      <c r="S758" s="203">
        <v>0</v>
      </c>
      <c r="T758" s="204">
        <f>S758*H758</f>
        <v>0</v>
      </c>
      <c r="U758" s="35"/>
      <c r="V758" s="35"/>
      <c r="W758" s="35"/>
      <c r="X758" s="35"/>
      <c r="Y758" s="35"/>
      <c r="Z758" s="35"/>
      <c r="AA758" s="35"/>
      <c r="AB758" s="35"/>
      <c r="AC758" s="35"/>
      <c r="AD758" s="35"/>
      <c r="AE758" s="35"/>
      <c r="AR758" s="205" t="s">
        <v>179</v>
      </c>
      <c r="AT758" s="205" t="s">
        <v>170</v>
      </c>
      <c r="AU758" s="205" t="s">
        <v>82</v>
      </c>
      <c r="AY758" s="18" t="s">
        <v>166</v>
      </c>
      <c r="BE758" s="206">
        <f>IF(N758="základní",J758,0)</f>
        <v>0</v>
      </c>
      <c r="BF758" s="206">
        <f>IF(N758="snížená",J758,0)</f>
        <v>0</v>
      </c>
      <c r="BG758" s="206">
        <f>IF(N758="zákl. přenesená",J758,0)</f>
        <v>0</v>
      </c>
      <c r="BH758" s="206">
        <f>IF(N758="sníž. přenesená",J758,0)</f>
        <v>0</v>
      </c>
      <c r="BI758" s="206">
        <f>IF(N758="nulová",J758,0)</f>
        <v>0</v>
      </c>
      <c r="BJ758" s="18" t="s">
        <v>80</v>
      </c>
      <c r="BK758" s="206">
        <f>ROUND(I758*H758,2)</f>
        <v>0</v>
      </c>
      <c r="BL758" s="18" t="s">
        <v>179</v>
      </c>
      <c r="BM758" s="205" t="s">
        <v>750</v>
      </c>
    </row>
    <row r="759" spans="1:65" s="2" customFormat="1" ht="24.2" customHeight="1">
      <c r="A759" s="35"/>
      <c r="B759" s="36"/>
      <c r="C759" s="193" t="s">
        <v>751</v>
      </c>
      <c r="D759" s="193" t="s">
        <v>170</v>
      </c>
      <c r="E759" s="194" t="s">
        <v>752</v>
      </c>
      <c r="F759" s="195" t="s">
        <v>753</v>
      </c>
      <c r="G759" s="196" t="s">
        <v>193</v>
      </c>
      <c r="H759" s="197">
        <v>0.996</v>
      </c>
      <c r="I759" s="198"/>
      <c r="J759" s="199">
        <f>ROUND(I759*H759,2)</f>
        <v>0</v>
      </c>
      <c r="K759" s="200"/>
      <c r="L759" s="40"/>
      <c r="M759" s="201" t="s">
        <v>1</v>
      </c>
      <c r="N759" s="202" t="s">
        <v>38</v>
      </c>
      <c r="O759" s="72"/>
      <c r="P759" s="203">
        <f>O759*H759</f>
        <v>0</v>
      </c>
      <c r="Q759" s="203">
        <v>0</v>
      </c>
      <c r="R759" s="203">
        <f>Q759*H759</f>
        <v>0</v>
      </c>
      <c r="S759" s="203">
        <v>0</v>
      </c>
      <c r="T759" s="204">
        <f>S759*H759</f>
        <v>0</v>
      </c>
      <c r="U759" s="35"/>
      <c r="V759" s="35"/>
      <c r="W759" s="35"/>
      <c r="X759" s="35"/>
      <c r="Y759" s="35"/>
      <c r="Z759" s="35"/>
      <c r="AA759" s="35"/>
      <c r="AB759" s="35"/>
      <c r="AC759" s="35"/>
      <c r="AD759" s="35"/>
      <c r="AE759" s="35"/>
      <c r="AR759" s="205" t="s">
        <v>179</v>
      </c>
      <c r="AT759" s="205" t="s">
        <v>170</v>
      </c>
      <c r="AU759" s="205" t="s">
        <v>82</v>
      </c>
      <c r="AY759" s="18" t="s">
        <v>166</v>
      </c>
      <c r="BE759" s="206">
        <f>IF(N759="základní",J759,0)</f>
        <v>0</v>
      </c>
      <c r="BF759" s="206">
        <f>IF(N759="snížená",J759,0)</f>
        <v>0</v>
      </c>
      <c r="BG759" s="206">
        <f>IF(N759="zákl. přenesená",J759,0)</f>
        <v>0</v>
      </c>
      <c r="BH759" s="206">
        <f>IF(N759="sníž. přenesená",J759,0)</f>
        <v>0</v>
      </c>
      <c r="BI759" s="206">
        <f>IF(N759="nulová",J759,0)</f>
        <v>0</v>
      </c>
      <c r="BJ759" s="18" t="s">
        <v>80</v>
      </c>
      <c r="BK759" s="206">
        <f>ROUND(I759*H759,2)</f>
        <v>0</v>
      </c>
      <c r="BL759" s="18" t="s">
        <v>179</v>
      </c>
      <c r="BM759" s="205" t="s">
        <v>754</v>
      </c>
    </row>
    <row r="760" spans="1:65" s="12" customFormat="1" ht="22.9" customHeight="1">
      <c r="B760" s="177"/>
      <c r="C760" s="178"/>
      <c r="D760" s="179" t="s">
        <v>72</v>
      </c>
      <c r="E760" s="191" t="s">
        <v>755</v>
      </c>
      <c r="F760" s="191" t="s">
        <v>756</v>
      </c>
      <c r="G760" s="178"/>
      <c r="H760" s="178"/>
      <c r="I760" s="181"/>
      <c r="J760" s="192">
        <f>BK760</f>
        <v>0</v>
      </c>
      <c r="K760" s="178"/>
      <c r="L760" s="183"/>
      <c r="M760" s="184"/>
      <c r="N760" s="185"/>
      <c r="O760" s="185"/>
      <c r="P760" s="186">
        <f>SUM(P761:P769)</f>
        <v>0</v>
      </c>
      <c r="Q760" s="185"/>
      <c r="R760" s="186">
        <f>SUM(R761:R769)</f>
        <v>9.3000000000000005E-4</v>
      </c>
      <c r="S760" s="185"/>
      <c r="T760" s="187">
        <f>SUM(T761:T769)</f>
        <v>0</v>
      </c>
      <c r="AR760" s="188" t="s">
        <v>82</v>
      </c>
      <c r="AT760" s="189" t="s">
        <v>72</v>
      </c>
      <c r="AU760" s="189" t="s">
        <v>80</v>
      </c>
      <c r="AY760" s="188" t="s">
        <v>166</v>
      </c>
      <c r="BK760" s="190">
        <f>SUM(BK761:BK769)</f>
        <v>0</v>
      </c>
    </row>
    <row r="761" spans="1:65" s="2" customFormat="1" ht="24.2" customHeight="1">
      <c r="A761" s="35"/>
      <c r="B761" s="36"/>
      <c r="C761" s="193" t="s">
        <v>757</v>
      </c>
      <c r="D761" s="193" t="s">
        <v>170</v>
      </c>
      <c r="E761" s="194" t="s">
        <v>758</v>
      </c>
      <c r="F761" s="195" t="s">
        <v>759</v>
      </c>
      <c r="G761" s="196" t="s">
        <v>234</v>
      </c>
      <c r="H761" s="197">
        <v>3</v>
      </c>
      <c r="I761" s="198"/>
      <c r="J761" s="199">
        <f>ROUND(I761*H761,2)</f>
        <v>0</v>
      </c>
      <c r="K761" s="200"/>
      <c r="L761" s="40"/>
      <c r="M761" s="201" t="s">
        <v>1</v>
      </c>
      <c r="N761" s="202" t="s">
        <v>38</v>
      </c>
      <c r="O761" s="72"/>
      <c r="P761" s="203">
        <f>O761*H761</f>
        <v>0</v>
      </c>
      <c r="Q761" s="203">
        <v>6.9999999999999994E-5</v>
      </c>
      <c r="R761" s="203">
        <f>Q761*H761</f>
        <v>2.0999999999999998E-4</v>
      </c>
      <c r="S761" s="203">
        <v>0</v>
      </c>
      <c r="T761" s="204">
        <f>S761*H761</f>
        <v>0</v>
      </c>
      <c r="U761" s="35"/>
      <c r="V761" s="35"/>
      <c r="W761" s="35"/>
      <c r="X761" s="35"/>
      <c r="Y761" s="35"/>
      <c r="Z761" s="35"/>
      <c r="AA761" s="35"/>
      <c r="AB761" s="35"/>
      <c r="AC761" s="35"/>
      <c r="AD761" s="35"/>
      <c r="AE761" s="35"/>
      <c r="AR761" s="205" t="s">
        <v>179</v>
      </c>
      <c r="AT761" s="205" t="s">
        <v>170</v>
      </c>
      <c r="AU761" s="205" t="s">
        <v>82</v>
      </c>
      <c r="AY761" s="18" t="s">
        <v>166</v>
      </c>
      <c r="BE761" s="206">
        <f>IF(N761="základní",J761,0)</f>
        <v>0</v>
      </c>
      <c r="BF761" s="206">
        <f>IF(N761="snížená",J761,0)</f>
        <v>0</v>
      </c>
      <c r="BG761" s="206">
        <f>IF(N761="zákl. přenesená",J761,0)</f>
        <v>0</v>
      </c>
      <c r="BH761" s="206">
        <f>IF(N761="sníž. přenesená",J761,0)</f>
        <v>0</v>
      </c>
      <c r="BI761" s="206">
        <f>IF(N761="nulová",J761,0)</f>
        <v>0</v>
      </c>
      <c r="BJ761" s="18" t="s">
        <v>80</v>
      </c>
      <c r="BK761" s="206">
        <f>ROUND(I761*H761,2)</f>
        <v>0</v>
      </c>
      <c r="BL761" s="18" t="s">
        <v>179</v>
      </c>
      <c r="BM761" s="205" t="s">
        <v>760</v>
      </c>
    </row>
    <row r="762" spans="1:65" s="13" customFormat="1" ht="11.25">
      <c r="B762" s="207"/>
      <c r="C762" s="208"/>
      <c r="D762" s="209" t="s">
        <v>176</v>
      </c>
      <c r="E762" s="210" t="s">
        <v>1</v>
      </c>
      <c r="F762" s="211" t="s">
        <v>761</v>
      </c>
      <c r="G762" s="208"/>
      <c r="H762" s="212">
        <v>3</v>
      </c>
      <c r="I762" s="213"/>
      <c r="J762" s="208"/>
      <c r="K762" s="208"/>
      <c r="L762" s="214"/>
      <c r="M762" s="215"/>
      <c r="N762" s="216"/>
      <c r="O762" s="216"/>
      <c r="P762" s="216"/>
      <c r="Q762" s="216"/>
      <c r="R762" s="216"/>
      <c r="S762" s="216"/>
      <c r="T762" s="217"/>
      <c r="AT762" s="218" t="s">
        <v>176</v>
      </c>
      <c r="AU762" s="218" t="s">
        <v>82</v>
      </c>
      <c r="AV762" s="13" t="s">
        <v>82</v>
      </c>
      <c r="AW762" s="13" t="s">
        <v>30</v>
      </c>
      <c r="AX762" s="13" t="s">
        <v>73</v>
      </c>
      <c r="AY762" s="218" t="s">
        <v>166</v>
      </c>
    </row>
    <row r="763" spans="1:65" s="14" customFormat="1" ht="11.25">
      <c r="B763" s="219"/>
      <c r="C763" s="220"/>
      <c r="D763" s="209" t="s">
        <v>176</v>
      </c>
      <c r="E763" s="221" t="s">
        <v>1</v>
      </c>
      <c r="F763" s="222" t="s">
        <v>178</v>
      </c>
      <c r="G763" s="220"/>
      <c r="H763" s="223">
        <v>3</v>
      </c>
      <c r="I763" s="224"/>
      <c r="J763" s="220"/>
      <c r="K763" s="220"/>
      <c r="L763" s="225"/>
      <c r="M763" s="226"/>
      <c r="N763" s="227"/>
      <c r="O763" s="227"/>
      <c r="P763" s="227"/>
      <c r="Q763" s="227"/>
      <c r="R763" s="227"/>
      <c r="S763" s="227"/>
      <c r="T763" s="228"/>
      <c r="AT763" s="229" t="s">
        <v>176</v>
      </c>
      <c r="AU763" s="229" t="s">
        <v>82</v>
      </c>
      <c r="AV763" s="14" t="s">
        <v>99</v>
      </c>
      <c r="AW763" s="14" t="s">
        <v>30</v>
      </c>
      <c r="AX763" s="14" t="s">
        <v>80</v>
      </c>
      <c r="AY763" s="229" t="s">
        <v>166</v>
      </c>
    </row>
    <row r="764" spans="1:65" s="2" customFormat="1" ht="24.2" customHeight="1">
      <c r="A764" s="35"/>
      <c r="B764" s="36"/>
      <c r="C764" s="193" t="s">
        <v>762</v>
      </c>
      <c r="D764" s="193" t="s">
        <v>170</v>
      </c>
      <c r="E764" s="194" t="s">
        <v>763</v>
      </c>
      <c r="F764" s="195" t="s">
        <v>764</v>
      </c>
      <c r="G764" s="196" t="s">
        <v>234</v>
      </c>
      <c r="H764" s="197">
        <v>3</v>
      </c>
      <c r="I764" s="198"/>
      <c r="J764" s="199">
        <f>ROUND(I764*H764,2)</f>
        <v>0</v>
      </c>
      <c r="K764" s="200"/>
      <c r="L764" s="40"/>
      <c r="M764" s="201" t="s">
        <v>1</v>
      </c>
      <c r="N764" s="202" t="s">
        <v>38</v>
      </c>
      <c r="O764" s="72"/>
      <c r="P764" s="203">
        <f>O764*H764</f>
        <v>0</v>
      </c>
      <c r="Q764" s="203">
        <v>1.2E-4</v>
      </c>
      <c r="R764" s="203">
        <f>Q764*H764</f>
        <v>3.6000000000000002E-4</v>
      </c>
      <c r="S764" s="203">
        <v>0</v>
      </c>
      <c r="T764" s="204">
        <f>S764*H764</f>
        <v>0</v>
      </c>
      <c r="U764" s="35"/>
      <c r="V764" s="35"/>
      <c r="W764" s="35"/>
      <c r="X764" s="35"/>
      <c r="Y764" s="35"/>
      <c r="Z764" s="35"/>
      <c r="AA764" s="35"/>
      <c r="AB764" s="35"/>
      <c r="AC764" s="35"/>
      <c r="AD764" s="35"/>
      <c r="AE764" s="35"/>
      <c r="AR764" s="205" t="s">
        <v>179</v>
      </c>
      <c r="AT764" s="205" t="s">
        <v>170</v>
      </c>
      <c r="AU764" s="205" t="s">
        <v>82</v>
      </c>
      <c r="AY764" s="18" t="s">
        <v>166</v>
      </c>
      <c r="BE764" s="206">
        <f>IF(N764="základní",J764,0)</f>
        <v>0</v>
      </c>
      <c r="BF764" s="206">
        <f>IF(N764="snížená",J764,0)</f>
        <v>0</v>
      </c>
      <c r="BG764" s="206">
        <f>IF(N764="zákl. přenesená",J764,0)</f>
        <v>0</v>
      </c>
      <c r="BH764" s="206">
        <f>IF(N764="sníž. přenesená",J764,0)</f>
        <v>0</v>
      </c>
      <c r="BI764" s="206">
        <f>IF(N764="nulová",J764,0)</f>
        <v>0</v>
      </c>
      <c r="BJ764" s="18" t="s">
        <v>80</v>
      </c>
      <c r="BK764" s="206">
        <f>ROUND(I764*H764,2)</f>
        <v>0</v>
      </c>
      <c r="BL764" s="18" t="s">
        <v>179</v>
      </c>
      <c r="BM764" s="205" t="s">
        <v>765</v>
      </c>
    </row>
    <row r="765" spans="1:65" s="13" customFormat="1" ht="11.25">
      <c r="B765" s="207"/>
      <c r="C765" s="208"/>
      <c r="D765" s="209" t="s">
        <v>176</v>
      </c>
      <c r="E765" s="210" t="s">
        <v>1</v>
      </c>
      <c r="F765" s="211" t="s">
        <v>761</v>
      </c>
      <c r="G765" s="208"/>
      <c r="H765" s="212">
        <v>3</v>
      </c>
      <c r="I765" s="213"/>
      <c r="J765" s="208"/>
      <c r="K765" s="208"/>
      <c r="L765" s="214"/>
      <c r="M765" s="215"/>
      <c r="N765" s="216"/>
      <c r="O765" s="216"/>
      <c r="P765" s="216"/>
      <c r="Q765" s="216"/>
      <c r="R765" s="216"/>
      <c r="S765" s="216"/>
      <c r="T765" s="217"/>
      <c r="AT765" s="218" t="s">
        <v>176</v>
      </c>
      <c r="AU765" s="218" t="s">
        <v>82</v>
      </c>
      <c r="AV765" s="13" t="s">
        <v>82</v>
      </c>
      <c r="AW765" s="13" t="s">
        <v>30</v>
      </c>
      <c r="AX765" s="13" t="s">
        <v>73</v>
      </c>
      <c r="AY765" s="218" t="s">
        <v>166</v>
      </c>
    </row>
    <row r="766" spans="1:65" s="14" customFormat="1" ht="11.25">
      <c r="B766" s="219"/>
      <c r="C766" s="220"/>
      <c r="D766" s="209" t="s">
        <v>176</v>
      </c>
      <c r="E766" s="221" t="s">
        <v>1</v>
      </c>
      <c r="F766" s="222" t="s">
        <v>178</v>
      </c>
      <c r="G766" s="220"/>
      <c r="H766" s="223">
        <v>3</v>
      </c>
      <c r="I766" s="224"/>
      <c r="J766" s="220"/>
      <c r="K766" s="220"/>
      <c r="L766" s="225"/>
      <c r="M766" s="226"/>
      <c r="N766" s="227"/>
      <c r="O766" s="227"/>
      <c r="P766" s="227"/>
      <c r="Q766" s="227"/>
      <c r="R766" s="227"/>
      <c r="S766" s="227"/>
      <c r="T766" s="228"/>
      <c r="AT766" s="229" t="s">
        <v>176</v>
      </c>
      <c r="AU766" s="229" t="s">
        <v>82</v>
      </c>
      <c r="AV766" s="14" t="s">
        <v>99</v>
      </c>
      <c r="AW766" s="14" t="s">
        <v>30</v>
      </c>
      <c r="AX766" s="14" t="s">
        <v>80</v>
      </c>
      <c r="AY766" s="229" t="s">
        <v>166</v>
      </c>
    </row>
    <row r="767" spans="1:65" s="2" customFormat="1" ht="24.2" customHeight="1">
      <c r="A767" s="35"/>
      <c r="B767" s="36"/>
      <c r="C767" s="193" t="s">
        <v>766</v>
      </c>
      <c r="D767" s="193" t="s">
        <v>170</v>
      </c>
      <c r="E767" s="194" t="s">
        <v>767</v>
      </c>
      <c r="F767" s="195" t="s">
        <v>768</v>
      </c>
      <c r="G767" s="196" t="s">
        <v>234</v>
      </c>
      <c r="H767" s="197">
        <v>3</v>
      </c>
      <c r="I767" s="198"/>
      <c r="J767" s="199">
        <f>ROUND(I767*H767,2)</f>
        <v>0</v>
      </c>
      <c r="K767" s="200"/>
      <c r="L767" s="40"/>
      <c r="M767" s="201" t="s">
        <v>1</v>
      </c>
      <c r="N767" s="202" t="s">
        <v>38</v>
      </c>
      <c r="O767" s="72"/>
      <c r="P767" s="203">
        <f>O767*H767</f>
        <v>0</v>
      </c>
      <c r="Q767" s="203">
        <v>1.2E-4</v>
      </c>
      <c r="R767" s="203">
        <f>Q767*H767</f>
        <v>3.6000000000000002E-4</v>
      </c>
      <c r="S767" s="203">
        <v>0</v>
      </c>
      <c r="T767" s="204">
        <f>S767*H767</f>
        <v>0</v>
      </c>
      <c r="U767" s="35"/>
      <c r="V767" s="35"/>
      <c r="W767" s="35"/>
      <c r="X767" s="35"/>
      <c r="Y767" s="35"/>
      <c r="Z767" s="35"/>
      <c r="AA767" s="35"/>
      <c r="AB767" s="35"/>
      <c r="AC767" s="35"/>
      <c r="AD767" s="35"/>
      <c r="AE767" s="35"/>
      <c r="AR767" s="205" t="s">
        <v>179</v>
      </c>
      <c r="AT767" s="205" t="s">
        <v>170</v>
      </c>
      <c r="AU767" s="205" t="s">
        <v>82</v>
      </c>
      <c r="AY767" s="18" t="s">
        <v>166</v>
      </c>
      <c r="BE767" s="206">
        <f>IF(N767="základní",J767,0)</f>
        <v>0</v>
      </c>
      <c r="BF767" s="206">
        <f>IF(N767="snížená",J767,0)</f>
        <v>0</v>
      </c>
      <c r="BG767" s="206">
        <f>IF(N767="zákl. přenesená",J767,0)</f>
        <v>0</v>
      </c>
      <c r="BH767" s="206">
        <f>IF(N767="sníž. přenesená",J767,0)</f>
        <v>0</v>
      </c>
      <c r="BI767" s="206">
        <f>IF(N767="nulová",J767,0)</f>
        <v>0</v>
      </c>
      <c r="BJ767" s="18" t="s">
        <v>80</v>
      </c>
      <c r="BK767" s="206">
        <f>ROUND(I767*H767,2)</f>
        <v>0</v>
      </c>
      <c r="BL767" s="18" t="s">
        <v>179</v>
      </c>
      <c r="BM767" s="205" t="s">
        <v>769</v>
      </c>
    </row>
    <row r="768" spans="1:65" s="13" customFormat="1" ht="11.25">
      <c r="B768" s="207"/>
      <c r="C768" s="208"/>
      <c r="D768" s="209" t="s">
        <v>176</v>
      </c>
      <c r="E768" s="210" t="s">
        <v>1</v>
      </c>
      <c r="F768" s="211" t="s">
        <v>761</v>
      </c>
      <c r="G768" s="208"/>
      <c r="H768" s="212">
        <v>3</v>
      </c>
      <c r="I768" s="213"/>
      <c r="J768" s="208"/>
      <c r="K768" s="208"/>
      <c r="L768" s="214"/>
      <c r="M768" s="215"/>
      <c r="N768" s="216"/>
      <c r="O768" s="216"/>
      <c r="P768" s="216"/>
      <c r="Q768" s="216"/>
      <c r="R768" s="216"/>
      <c r="S768" s="216"/>
      <c r="T768" s="217"/>
      <c r="AT768" s="218" t="s">
        <v>176</v>
      </c>
      <c r="AU768" s="218" t="s">
        <v>82</v>
      </c>
      <c r="AV768" s="13" t="s">
        <v>82</v>
      </c>
      <c r="AW768" s="13" t="s">
        <v>30</v>
      </c>
      <c r="AX768" s="13" t="s">
        <v>73</v>
      </c>
      <c r="AY768" s="218" t="s">
        <v>166</v>
      </c>
    </row>
    <row r="769" spans="1:65" s="14" customFormat="1" ht="11.25">
      <c r="B769" s="219"/>
      <c r="C769" s="220"/>
      <c r="D769" s="209" t="s">
        <v>176</v>
      </c>
      <c r="E769" s="221" t="s">
        <v>1</v>
      </c>
      <c r="F769" s="222" t="s">
        <v>178</v>
      </c>
      <c r="G769" s="220"/>
      <c r="H769" s="223">
        <v>3</v>
      </c>
      <c r="I769" s="224"/>
      <c r="J769" s="220"/>
      <c r="K769" s="220"/>
      <c r="L769" s="225"/>
      <c r="M769" s="226"/>
      <c r="N769" s="227"/>
      <c r="O769" s="227"/>
      <c r="P769" s="227"/>
      <c r="Q769" s="227"/>
      <c r="R769" s="227"/>
      <c r="S769" s="227"/>
      <c r="T769" s="228"/>
      <c r="AT769" s="229" t="s">
        <v>176</v>
      </c>
      <c r="AU769" s="229" t="s">
        <v>82</v>
      </c>
      <c r="AV769" s="14" t="s">
        <v>99</v>
      </c>
      <c r="AW769" s="14" t="s">
        <v>30</v>
      </c>
      <c r="AX769" s="14" t="s">
        <v>80</v>
      </c>
      <c r="AY769" s="229" t="s">
        <v>166</v>
      </c>
    </row>
    <row r="770" spans="1:65" s="12" customFormat="1" ht="22.9" customHeight="1">
      <c r="B770" s="177"/>
      <c r="C770" s="178"/>
      <c r="D770" s="179" t="s">
        <v>72</v>
      </c>
      <c r="E770" s="191" t="s">
        <v>770</v>
      </c>
      <c r="F770" s="191" t="s">
        <v>771</v>
      </c>
      <c r="G770" s="178"/>
      <c r="H770" s="178"/>
      <c r="I770" s="181"/>
      <c r="J770" s="192">
        <f>BK770</f>
        <v>0</v>
      </c>
      <c r="K770" s="178"/>
      <c r="L770" s="183"/>
      <c r="M770" s="184"/>
      <c r="N770" s="185"/>
      <c r="O770" s="185"/>
      <c r="P770" s="186">
        <f>SUM(P771:P805)</f>
        <v>0</v>
      </c>
      <c r="Q770" s="185"/>
      <c r="R770" s="186">
        <f>SUM(R771:R805)</f>
        <v>0.42083039999999994</v>
      </c>
      <c r="S770" s="185"/>
      <c r="T770" s="187">
        <f>SUM(T771:T805)</f>
        <v>7.8740000000000004E-2</v>
      </c>
      <c r="AR770" s="188" t="s">
        <v>82</v>
      </c>
      <c r="AT770" s="189" t="s">
        <v>72</v>
      </c>
      <c r="AU770" s="189" t="s">
        <v>80</v>
      </c>
      <c r="AY770" s="188" t="s">
        <v>166</v>
      </c>
      <c r="BK770" s="190">
        <f>SUM(BK771:BK805)</f>
        <v>0</v>
      </c>
    </row>
    <row r="771" spans="1:65" s="2" customFormat="1" ht="16.5" customHeight="1">
      <c r="A771" s="35"/>
      <c r="B771" s="36"/>
      <c r="C771" s="193" t="s">
        <v>772</v>
      </c>
      <c r="D771" s="193" t="s">
        <v>170</v>
      </c>
      <c r="E771" s="194" t="s">
        <v>773</v>
      </c>
      <c r="F771" s="195" t="s">
        <v>774</v>
      </c>
      <c r="G771" s="196" t="s">
        <v>234</v>
      </c>
      <c r="H771" s="197">
        <v>254</v>
      </c>
      <c r="I771" s="198"/>
      <c r="J771" s="199">
        <f>ROUND(I771*H771,2)</f>
        <v>0</v>
      </c>
      <c r="K771" s="200"/>
      <c r="L771" s="40"/>
      <c r="M771" s="201" t="s">
        <v>1</v>
      </c>
      <c r="N771" s="202" t="s">
        <v>38</v>
      </c>
      <c r="O771" s="72"/>
      <c r="P771" s="203">
        <f>O771*H771</f>
        <v>0</v>
      </c>
      <c r="Q771" s="203">
        <v>0</v>
      </c>
      <c r="R771" s="203">
        <f>Q771*H771</f>
        <v>0</v>
      </c>
      <c r="S771" s="203">
        <v>0</v>
      </c>
      <c r="T771" s="204">
        <f>S771*H771</f>
        <v>0</v>
      </c>
      <c r="U771" s="35"/>
      <c r="V771" s="35"/>
      <c r="W771" s="35"/>
      <c r="X771" s="35"/>
      <c r="Y771" s="35"/>
      <c r="Z771" s="35"/>
      <c r="AA771" s="35"/>
      <c r="AB771" s="35"/>
      <c r="AC771" s="35"/>
      <c r="AD771" s="35"/>
      <c r="AE771" s="35"/>
      <c r="AR771" s="205" t="s">
        <v>179</v>
      </c>
      <c r="AT771" s="205" t="s">
        <v>170</v>
      </c>
      <c r="AU771" s="205" t="s">
        <v>82</v>
      </c>
      <c r="AY771" s="18" t="s">
        <v>166</v>
      </c>
      <c r="BE771" s="206">
        <f>IF(N771="základní",J771,0)</f>
        <v>0</v>
      </c>
      <c r="BF771" s="206">
        <f>IF(N771="snížená",J771,0)</f>
        <v>0</v>
      </c>
      <c r="BG771" s="206">
        <f>IF(N771="zákl. přenesená",J771,0)</f>
        <v>0</v>
      </c>
      <c r="BH771" s="206">
        <f>IF(N771="sníž. přenesená",J771,0)</f>
        <v>0</v>
      </c>
      <c r="BI771" s="206">
        <f>IF(N771="nulová",J771,0)</f>
        <v>0</v>
      </c>
      <c r="BJ771" s="18" t="s">
        <v>80</v>
      </c>
      <c r="BK771" s="206">
        <f>ROUND(I771*H771,2)</f>
        <v>0</v>
      </c>
      <c r="BL771" s="18" t="s">
        <v>179</v>
      </c>
      <c r="BM771" s="205" t="s">
        <v>775</v>
      </c>
    </row>
    <row r="772" spans="1:65" s="13" customFormat="1" ht="11.25">
      <c r="B772" s="207"/>
      <c r="C772" s="208"/>
      <c r="D772" s="209" t="s">
        <v>176</v>
      </c>
      <c r="E772" s="210" t="s">
        <v>1</v>
      </c>
      <c r="F772" s="211" t="s">
        <v>776</v>
      </c>
      <c r="G772" s="208"/>
      <c r="H772" s="212">
        <v>254</v>
      </c>
      <c r="I772" s="213"/>
      <c r="J772" s="208"/>
      <c r="K772" s="208"/>
      <c r="L772" s="214"/>
      <c r="M772" s="215"/>
      <c r="N772" s="216"/>
      <c r="O772" s="216"/>
      <c r="P772" s="216"/>
      <c r="Q772" s="216"/>
      <c r="R772" s="216"/>
      <c r="S772" s="216"/>
      <c r="T772" s="217"/>
      <c r="AT772" s="218" t="s">
        <v>176</v>
      </c>
      <c r="AU772" s="218" t="s">
        <v>82</v>
      </c>
      <c r="AV772" s="13" t="s">
        <v>82</v>
      </c>
      <c r="AW772" s="13" t="s">
        <v>30</v>
      </c>
      <c r="AX772" s="13" t="s">
        <v>73</v>
      </c>
      <c r="AY772" s="218" t="s">
        <v>166</v>
      </c>
    </row>
    <row r="773" spans="1:65" s="14" customFormat="1" ht="11.25">
      <c r="B773" s="219"/>
      <c r="C773" s="220"/>
      <c r="D773" s="209" t="s">
        <v>176</v>
      </c>
      <c r="E773" s="221" t="s">
        <v>1</v>
      </c>
      <c r="F773" s="222" t="s">
        <v>178</v>
      </c>
      <c r="G773" s="220"/>
      <c r="H773" s="223">
        <v>254</v>
      </c>
      <c r="I773" s="224"/>
      <c r="J773" s="220"/>
      <c r="K773" s="220"/>
      <c r="L773" s="225"/>
      <c r="M773" s="226"/>
      <c r="N773" s="227"/>
      <c r="O773" s="227"/>
      <c r="P773" s="227"/>
      <c r="Q773" s="227"/>
      <c r="R773" s="227"/>
      <c r="S773" s="227"/>
      <c r="T773" s="228"/>
      <c r="AT773" s="229" t="s">
        <v>176</v>
      </c>
      <c r="AU773" s="229" t="s">
        <v>82</v>
      </c>
      <c r="AV773" s="14" t="s">
        <v>99</v>
      </c>
      <c r="AW773" s="14" t="s">
        <v>30</v>
      </c>
      <c r="AX773" s="14" t="s">
        <v>80</v>
      </c>
      <c r="AY773" s="229" t="s">
        <v>166</v>
      </c>
    </row>
    <row r="774" spans="1:65" s="2" customFormat="1" ht="16.5" customHeight="1">
      <c r="A774" s="35"/>
      <c r="B774" s="36"/>
      <c r="C774" s="193" t="s">
        <v>777</v>
      </c>
      <c r="D774" s="193" t="s">
        <v>170</v>
      </c>
      <c r="E774" s="194" t="s">
        <v>778</v>
      </c>
      <c r="F774" s="195" t="s">
        <v>779</v>
      </c>
      <c r="G774" s="196" t="s">
        <v>234</v>
      </c>
      <c r="H774" s="197">
        <v>254</v>
      </c>
      <c r="I774" s="198"/>
      <c r="J774" s="199">
        <f>ROUND(I774*H774,2)</f>
        <v>0</v>
      </c>
      <c r="K774" s="200"/>
      <c r="L774" s="40"/>
      <c r="M774" s="201" t="s">
        <v>1</v>
      </c>
      <c r="N774" s="202" t="s">
        <v>38</v>
      </c>
      <c r="O774" s="72"/>
      <c r="P774" s="203">
        <f>O774*H774</f>
        <v>0</v>
      </c>
      <c r="Q774" s="203">
        <v>1E-3</v>
      </c>
      <c r="R774" s="203">
        <f>Q774*H774</f>
        <v>0.254</v>
      </c>
      <c r="S774" s="203">
        <v>3.1E-4</v>
      </c>
      <c r="T774" s="204">
        <f>S774*H774</f>
        <v>7.8740000000000004E-2</v>
      </c>
      <c r="U774" s="35"/>
      <c r="V774" s="35"/>
      <c r="W774" s="35"/>
      <c r="X774" s="35"/>
      <c r="Y774" s="35"/>
      <c r="Z774" s="35"/>
      <c r="AA774" s="35"/>
      <c r="AB774" s="35"/>
      <c r="AC774" s="35"/>
      <c r="AD774" s="35"/>
      <c r="AE774" s="35"/>
      <c r="AR774" s="205" t="s">
        <v>179</v>
      </c>
      <c r="AT774" s="205" t="s">
        <v>170</v>
      </c>
      <c r="AU774" s="205" t="s">
        <v>82</v>
      </c>
      <c r="AY774" s="18" t="s">
        <v>166</v>
      </c>
      <c r="BE774" s="206">
        <f>IF(N774="základní",J774,0)</f>
        <v>0</v>
      </c>
      <c r="BF774" s="206">
        <f>IF(N774="snížená",J774,0)</f>
        <v>0</v>
      </c>
      <c r="BG774" s="206">
        <f>IF(N774="zákl. přenesená",J774,0)</f>
        <v>0</v>
      </c>
      <c r="BH774" s="206">
        <f>IF(N774="sníž. přenesená",J774,0)</f>
        <v>0</v>
      </c>
      <c r="BI774" s="206">
        <f>IF(N774="nulová",J774,0)</f>
        <v>0</v>
      </c>
      <c r="BJ774" s="18" t="s">
        <v>80</v>
      </c>
      <c r="BK774" s="206">
        <f>ROUND(I774*H774,2)</f>
        <v>0</v>
      </c>
      <c r="BL774" s="18" t="s">
        <v>179</v>
      </c>
      <c r="BM774" s="205" t="s">
        <v>780</v>
      </c>
    </row>
    <row r="775" spans="1:65" s="13" customFormat="1" ht="11.25">
      <c r="B775" s="207"/>
      <c r="C775" s="208"/>
      <c r="D775" s="209" t="s">
        <v>176</v>
      </c>
      <c r="E775" s="210" t="s">
        <v>1</v>
      </c>
      <c r="F775" s="211" t="s">
        <v>776</v>
      </c>
      <c r="G775" s="208"/>
      <c r="H775" s="212">
        <v>254</v>
      </c>
      <c r="I775" s="213"/>
      <c r="J775" s="208"/>
      <c r="K775" s="208"/>
      <c r="L775" s="214"/>
      <c r="M775" s="215"/>
      <c r="N775" s="216"/>
      <c r="O775" s="216"/>
      <c r="P775" s="216"/>
      <c r="Q775" s="216"/>
      <c r="R775" s="216"/>
      <c r="S775" s="216"/>
      <c r="T775" s="217"/>
      <c r="AT775" s="218" t="s">
        <v>176</v>
      </c>
      <c r="AU775" s="218" t="s">
        <v>82</v>
      </c>
      <c r="AV775" s="13" t="s">
        <v>82</v>
      </c>
      <c r="AW775" s="13" t="s">
        <v>30</v>
      </c>
      <c r="AX775" s="13" t="s">
        <v>73</v>
      </c>
      <c r="AY775" s="218" t="s">
        <v>166</v>
      </c>
    </row>
    <row r="776" spans="1:65" s="14" customFormat="1" ht="11.25">
      <c r="B776" s="219"/>
      <c r="C776" s="220"/>
      <c r="D776" s="209" t="s">
        <v>176</v>
      </c>
      <c r="E776" s="221" t="s">
        <v>1</v>
      </c>
      <c r="F776" s="222" t="s">
        <v>178</v>
      </c>
      <c r="G776" s="220"/>
      <c r="H776" s="223">
        <v>254</v>
      </c>
      <c r="I776" s="224"/>
      <c r="J776" s="220"/>
      <c r="K776" s="220"/>
      <c r="L776" s="225"/>
      <c r="M776" s="226"/>
      <c r="N776" s="227"/>
      <c r="O776" s="227"/>
      <c r="P776" s="227"/>
      <c r="Q776" s="227"/>
      <c r="R776" s="227"/>
      <c r="S776" s="227"/>
      <c r="T776" s="228"/>
      <c r="AT776" s="229" t="s">
        <v>176</v>
      </c>
      <c r="AU776" s="229" t="s">
        <v>82</v>
      </c>
      <c r="AV776" s="14" t="s">
        <v>99</v>
      </c>
      <c r="AW776" s="14" t="s">
        <v>30</v>
      </c>
      <c r="AX776" s="14" t="s">
        <v>80</v>
      </c>
      <c r="AY776" s="229" t="s">
        <v>166</v>
      </c>
    </row>
    <row r="777" spans="1:65" s="2" customFormat="1" ht="24.2" customHeight="1">
      <c r="A777" s="35"/>
      <c r="B777" s="36"/>
      <c r="C777" s="193" t="s">
        <v>781</v>
      </c>
      <c r="D777" s="193" t="s">
        <v>170</v>
      </c>
      <c r="E777" s="194" t="s">
        <v>782</v>
      </c>
      <c r="F777" s="195" t="s">
        <v>783</v>
      </c>
      <c r="G777" s="196" t="s">
        <v>234</v>
      </c>
      <c r="H777" s="197">
        <v>20</v>
      </c>
      <c r="I777" s="198"/>
      <c r="J777" s="199">
        <f>ROUND(I777*H777,2)</f>
        <v>0</v>
      </c>
      <c r="K777" s="200"/>
      <c r="L777" s="40"/>
      <c r="M777" s="201" t="s">
        <v>1</v>
      </c>
      <c r="N777" s="202" t="s">
        <v>38</v>
      </c>
      <c r="O777" s="72"/>
      <c r="P777" s="203">
        <f>O777*H777</f>
        <v>0</v>
      </c>
      <c r="Q777" s="203">
        <v>3.1800000000000001E-3</v>
      </c>
      <c r="R777" s="203">
        <f>Q777*H777</f>
        <v>6.3600000000000004E-2</v>
      </c>
      <c r="S777" s="203">
        <v>0</v>
      </c>
      <c r="T777" s="204">
        <f>S777*H777</f>
        <v>0</v>
      </c>
      <c r="U777" s="35"/>
      <c r="V777" s="35"/>
      <c r="W777" s="35"/>
      <c r="X777" s="35"/>
      <c r="Y777" s="35"/>
      <c r="Z777" s="35"/>
      <c r="AA777" s="35"/>
      <c r="AB777" s="35"/>
      <c r="AC777" s="35"/>
      <c r="AD777" s="35"/>
      <c r="AE777" s="35"/>
      <c r="AR777" s="205" t="s">
        <v>179</v>
      </c>
      <c r="AT777" s="205" t="s">
        <v>170</v>
      </c>
      <c r="AU777" s="205" t="s">
        <v>82</v>
      </c>
      <c r="AY777" s="18" t="s">
        <v>166</v>
      </c>
      <c r="BE777" s="206">
        <f>IF(N777="základní",J777,0)</f>
        <v>0</v>
      </c>
      <c r="BF777" s="206">
        <f>IF(N777="snížená",J777,0)</f>
        <v>0</v>
      </c>
      <c r="BG777" s="206">
        <f>IF(N777="zákl. přenesená",J777,0)</f>
        <v>0</v>
      </c>
      <c r="BH777" s="206">
        <f>IF(N777="sníž. přenesená",J777,0)</f>
        <v>0</v>
      </c>
      <c r="BI777" s="206">
        <f>IF(N777="nulová",J777,0)</f>
        <v>0</v>
      </c>
      <c r="BJ777" s="18" t="s">
        <v>80</v>
      </c>
      <c r="BK777" s="206">
        <f>ROUND(I777*H777,2)</f>
        <v>0</v>
      </c>
      <c r="BL777" s="18" t="s">
        <v>179</v>
      </c>
      <c r="BM777" s="205" t="s">
        <v>784</v>
      </c>
    </row>
    <row r="778" spans="1:65" s="13" customFormat="1" ht="11.25">
      <c r="B778" s="207"/>
      <c r="C778" s="208"/>
      <c r="D778" s="209" t="s">
        <v>176</v>
      </c>
      <c r="E778" s="210" t="s">
        <v>1</v>
      </c>
      <c r="F778" s="211" t="s">
        <v>785</v>
      </c>
      <c r="G778" s="208"/>
      <c r="H778" s="212">
        <v>20</v>
      </c>
      <c r="I778" s="213"/>
      <c r="J778" s="208"/>
      <c r="K778" s="208"/>
      <c r="L778" s="214"/>
      <c r="M778" s="215"/>
      <c r="N778" s="216"/>
      <c r="O778" s="216"/>
      <c r="P778" s="216"/>
      <c r="Q778" s="216"/>
      <c r="R778" s="216"/>
      <c r="S778" s="216"/>
      <c r="T778" s="217"/>
      <c r="AT778" s="218" t="s">
        <v>176</v>
      </c>
      <c r="AU778" s="218" t="s">
        <v>82</v>
      </c>
      <c r="AV778" s="13" t="s">
        <v>82</v>
      </c>
      <c r="AW778" s="13" t="s">
        <v>30</v>
      </c>
      <c r="AX778" s="13" t="s">
        <v>73</v>
      </c>
      <c r="AY778" s="218" t="s">
        <v>166</v>
      </c>
    </row>
    <row r="779" spans="1:65" s="14" customFormat="1" ht="11.25">
      <c r="B779" s="219"/>
      <c r="C779" s="220"/>
      <c r="D779" s="209" t="s">
        <v>176</v>
      </c>
      <c r="E779" s="221" t="s">
        <v>1</v>
      </c>
      <c r="F779" s="222" t="s">
        <v>178</v>
      </c>
      <c r="G779" s="220"/>
      <c r="H779" s="223">
        <v>20</v>
      </c>
      <c r="I779" s="224"/>
      <c r="J779" s="220"/>
      <c r="K779" s="220"/>
      <c r="L779" s="225"/>
      <c r="M779" s="226"/>
      <c r="N779" s="227"/>
      <c r="O779" s="227"/>
      <c r="P779" s="227"/>
      <c r="Q779" s="227"/>
      <c r="R779" s="227"/>
      <c r="S779" s="227"/>
      <c r="T779" s="228"/>
      <c r="AT779" s="229" t="s">
        <v>176</v>
      </c>
      <c r="AU779" s="229" t="s">
        <v>82</v>
      </c>
      <c r="AV779" s="14" t="s">
        <v>99</v>
      </c>
      <c r="AW779" s="14" t="s">
        <v>30</v>
      </c>
      <c r="AX779" s="14" t="s">
        <v>80</v>
      </c>
      <c r="AY779" s="229" t="s">
        <v>166</v>
      </c>
    </row>
    <row r="780" spans="1:65" s="2" customFormat="1" ht="24.2" customHeight="1">
      <c r="A780" s="35"/>
      <c r="B780" s="36"/>
      <c r="C780" s="193" t="s">
        <v>786</v>
      </c>
      <c r="D780" s="193" t="s">
        <v>170</v>
      </c>
      <c r="E780" s="194" t="s">
        <v>787</v>
      </c>
      <c r="F780" s="195" t="s">
        <v>788</v>
      </c>
      <c r="G780" s="196" t="s">
        <v>234</v>
      </c>
      <c r="H780" s="197">
        <v>210</v>
      </c>
      <c r="I780" s="198"/>
      <c r="J780" s="199">
        <f>ROUND(I780*H780,2)</f>
        <v>0</v>
      </c>
      <c r="K780" s="200"/>
      <c r="L780" s="40"/>
      <c r="M780" s="201" t="s">
        <v>1</v>
      </c>
      <c r="N780" s="202" t="s">
        <v>38</v>
      </c>
      <c r="O780" s="72"/>
      <c r="P780" s="203">
        <f>O780*H780</f>
        <v>0</v>
      </c>
      <c r="Q780" s="203">
        <v>2.0000000000000001E-4</v>
      </c>
      <c r="R780" s="203">
        <f>Q780*H780</f>
        <v>4.2000000000000003E-2</v>
      </c>
      <c r="S780" s="203">
        <v>0</v>
      </c>
      <c r="T780" s="204">
        <f>S780*H780</f>
        <v>0</v>
      </c>
      <c r="U780" s="35"/>
      <c r="V780" s="35"/>
      <c r="W780" s="35"/>
      <c r="X780" s="35"/>
      <c r="Y780" s="35"/>
      <c r="Z780" s="35"/>
      <c r="AA780" s="35"/>
      <c r="AB780" s="35"/>
      <c r="AC780" s="35"/>
      <c r="AD780" s="35"/>
      <c r="AE780" s="35"/>
      <c r="AR780" s="205" t="s">
        <v>179</v>
      </c>
      <c r="AT780" s="205" t="s">
        <v>170</v>
      </c>
      <c r="AU780" s="205" t="s">
        <v>82</v>
      </c>
      <c r="AY780" s="18" t="s">
        <v>166</v>
      </c>
      <c r="BE780" s="206">
        <f>IF(N780="základní",J780,0)</f>
        <v>0</v>
      </c>
      <c r="BF780" s="206">
        <f>IF(N780="snížená",J780,0)</f>
        <v>0</v>
      </c>
      <c r="BG780" s="206">
        <f>IF(N780="zákl. přenesená",J780,0)</f>
        <v>0</v>
      </c>
      <c r="BH780" s="206">
        <f>IF(N780="sníž. přenesená",J780,0)</f>
        <v>0</v>
      </c>
      <c r="BI780" s="206">
        <f>IF(N780="nulová",J780,0)</f>
        <v>0</v>
      </c>
      <c r="BJ780" s="18" t="s">
        <v>80</v>
      </c>
      <c r="BK780" s="206">
        <f>ROUND(I780*H780,2)</f>
        <v>0</v>
      </c>
      <c r="BL780" s="18" t="s">
        <v>179</v>
      </c>
      <c r="BM780" s="205" t="s">
        <v>789</v>
      </c>
    </row>
    <row r="781" spans="1:65" s="13" customFormat="1" ht="11.25">
      <c r="B781" s="207"/>
      <c r="C781" s="208"/>
      <c r="D781" s="209" t="s">
        <v>176</v>
      </c>
      <c r="E781" s="210" t="s">
        <v>1</v>
      </c>
      <c r="F781" s="211" t="s">
        <v>790</v>
      </c>
      <c r="G781" s="208"/>
      <c r="H781" s="212">
        <v>70</v>
      </c>
      <c r="I781" s="213"/>
      <c r="J781" s="208"/>
      <c r="K781" s="208"/>
      <c r="L781" s="214"/>
      <c r="M781" s="215"/>
      <c r="N781" s="216"/>
      <c r="O781" s="216"/>
      <c r="P781" s="216"/>
      <c r="Q781" s="216"/>
      <c r="R781" s="216"/>
      <c r="S781" s="216"/>
      <c r="T781" s="217"/>
      <c r="AT781" s="218" t="s">
        <v>176</v>
      </c>
      <c r="AU781" s="218" t="s">
        <v>82</v>
      </c>
      <c r="AV781" s="13" t="s">
        <v>82</v>
      </c>
      <c r="AW781" s="13" t="s">
        <v>30</v>
      </c>
      <c r="AX781" s="13" t="s">
        <v>73</v>
      </c>
      <c r="AY781" s="218" t="s">
        <v>166</v>
      </c>
    </row>
    <row r="782" spans="1:65" s="14" customFormat="1" ht="11.25">
      <c r="B782" s="219"/>
      <c r="C782" s="220"/>
      <c r="D782" s="209" t="s">
        <v>176</v>
      </c>
      <c r="E782" s="221" t="s">
        <v>1</v>
      </c>
      <c r="F782" s="222" t="s">
        <v>178</v>
      </c>
      <c r="G782" s="220"/>
      <c r="H782" s="223">
        <v>70</v>
      </c>
      <c r="I782" s="224"/>
      <c r="J782" s="220"/>
      <c r="K782" s="220"/>
      <c r="L782" s="225"/>
      <c r="M782" s="226"/>
      <c r="N782" s="227"/>
      <c r="O782" s="227"/>
      <c r="P782" s="227"/>
      <c r="Q782" s="227"/>
      <c r="R782" s="227"/>
      <c r="S782" s="227"/>
      <c r="T782" s="228"/>
      <c r="AT782" s="229" t="s">
        <v>176</v>
      </c>
      <c r="AU782" s="229" t="s">
        <v>82</v>
      </c>
      <c r="AV782" s="14" t="s">
        <v>99</v>
      </c>
      <c r="AW782" s="14" t="s">
        <v>30</v>
      </c>
      <c r="AX782" s="14" t="s">
        <v>73</v>
      </c>
      <c r="AY782" s="229" t="s">
        <v>166</v>
      </c>
    </row>
    <row r="783" spans="1:65" s="13" customFormat="1" ht="11.25">
      <c r="B783" s="207"/>
      <c r="C783" s="208"/>
      <c r="D783" s="209" t="s">
        <v>176</v>
      </c>
      <c r="E783" s="210" t="s">
        <v>1</v>
      </c>
      <c r="F783" s="211" t="s">
        <v>791</v>
      </c>
      <c r="G783" s="208"/>
      <c r="H783" s="212">
        <v>140</v>
      </c>
      <c r="I783" s="213"/>
      <c r="J783" s="208"/>
      <c r="K783" s="208"/>
      <c r="L783" s="214"/>
      <c r="M783" s="215"/>
      <c r="N783" s="216"/>
      <c r="O783" s="216"/>
      <c r="P783" s="216"/>
      <c r="Q783" s="216"/>
      <c r="R783" s="216"/>
      <c r="S783" s="216"/>
      <c r="T783" s="217"/>
      <c r="AT783" s="218" t="s">
        <v>176</v>
      </c>
      <c r="AU783" s="218" t="s">
        <v>82</v>
      </c>
      <c r="AV783" s="13" t="s">
        <v>82</v>
      </c>
      <c r="AW783" s="13" t="s">
        <v>30</v>
      </c>
      <c r="AX783" s="13" t="s">
        <v>73</v>
      </c>
      <c r="AY783" s="218" t="s">
        <v>166</v>
      </c>
    </row>
    <row r="784" spans="1:65" s="14" customFormat="1" ht="11.25">
      <c r="B784" s="219"/>
      <c r="C784" s="220"/>
      <c r="D784" s="209" t="s">
        <v>176</v>
      </c>
      <c r="E784" s="221" t="s">
        <v>1</v>
      </c>
      <c r="F784" s="222" t="s">
        <v>178</v>
      </c>
      <c r="G784" s="220"/>
      <c r="H784" s="223">
        <v>140</v>
      </c>
      <c r="I784" s="224"/>
      <c r="J784" s="220"/>
      <c r="K784" s="220"/>
      <c r="L784" s="225"/>
      <c r="M784" s="226"/>
      <c r="N784" s="227"/>
      <c r="O784" s="227"/>
      <c r="P784" s="227"/>
      <c r="Q784" s="227"/>
      <c r="R784" s="227"/>
      <c r="S784" s="227"/>
      <c r="T784" s="228"/>
      <c r="AT784" s="229" t="s">
        <v>176</v>
      </c>
      <c r="AU784" s="229" t="s">
        <v>82</v>
      </c>
      <c r="AV784" s="14" t="s">
        <v>99</v>
      </c>
      <c r="AW784" s="14" t="s">
        <v>30</v>
      </c>
      <c r="AX784" s="14" t="s">
        <v>73</v>
      </c>
      <c r="AY784" s="229" t="s">
        <v>166</v>
      </c>
    </row>
    <row r="785" spans="1:65" s="15" customFormat="1" ht="11.25">
      <c r="B785" s="230"/>
      <c r="C785" s="231"/>
      <c r="D785" s="209" t="s">
        <v>176</v>
      </c>
      <c r="E785" s="232" t="s">
        <v>1</v>
      </c>
      <c r="F785" s="233" t="s">
        <v>206</v>
      </c>
      <c r="G785" s="231"/>
      <c r="H785" s="234">
        <v>210</v>
      </c>
      <c r="I785" s="235"/>
      <c r="J785" s="231"/>
      <c r="K785" s="231"/>
      <c r="L785" s="236"/>
      <c r="M785" s="237"/>
      <c r="N785" s="238"/>
      <c r="O785" s="238"/>
      <c r="P785" s="238"/>
      <c r="Q785" s="238"/>
      <c r="R785" s="238"/>
      <c r="S785" s="238"/>
      <c r="T785" s="239"/>
      <c r="AT785" s="240" t="s">
        <v>176</v>
      </c>
      <c r="AU785" s="240" t="s">
        <v>82</v>
      </c>
      <c r="AV785" s="15" t="s">
        <v>174</v>
      </c>
      <c r="AW785" s="15" t="s">
        <v>30</v>
      </c>
      <c r="AX785" s="15" t="s">
        <v>80</v>
      </c>
      <c r="AY785" s="240" t="s">
        <v>166</v>
      </c>
    </row>
    <row r="786" spans="1:65" s="2" customFormat="1" ht="24.2" customHeight="1">
      <c r="A786" s="35"/>
      <c r="B786" s="36"/>
      <c r="C786" s="193" t="s">
        <v>792</v>
      </c>
      <c r="D786" s="193" t="s">
        <v>170</v>
      </c>
      <c r="E786" s="194" t="s">
        <v>793</v>
      </c>
      <c r="F786" s="195" t="s">
        <v>794</v>
      </c>
      <c r="G786" s="196" t="s">
        <v>234</v>
      </c>
      <c r="H786" s="197">
        <v>44</v>
      </c>
      <c r="I786" s="198"/>
      <c r="J786" s="199">
        <f>ROUND(I786*H786,2)</f>
        <v>0</v>
      </c>
      <c r="K786" s="200"/>
      <c r="L786" s="40"/>
      <c r="M786" s="201" t="s">
        <v>1</v>
      </c>
      <c r="N786" s="202" t="s">
        <v>38</v>
      </c>
      <c r="O786" s="72"/>
      <c r="P786" s="203">
        <f>O786*H786</f>
        <v>0</v>
      </c>
      <c r="Q786" s="203">
        <v>2.0000000000000001E-4</v>
      </c>
      <c r="R786" s="203">
        <f>Q786*H786</f>
        <v>8.8000000000000005E-3</v>
      </c>
      <c r="S786" s="203">
        <v>0</v>
      </c>
      <c r="T786" s="204">
        <f>S786*H786</f>
        <v>0</v>
      </c>
      <c r="U786" s="35"/>
      <c r="V786" s="35"/>
      <c r="W786" s="35"/>
      <c r="X786" s="35"/>
      <c r="Y786" s="35"/>
      <c r="Z786" s="35"/>
      <c r="AA786" s="35"/>
      <c r="AB786" s="35"/>
      <c r="AC786" s="35"/>
      <c r="AD786" s="35"/>
      <c r="AE786" s="35"/>
      <c r="AR786" s="205" t="s">
        <v>179</v>
      </c>
      <c r="AT786" s="205" t="s">
        <v>170</v>
      </c>
      <c r="AU786" s="205" t="s">
        <v>82</v>
      </c>
      <c r="AY786" s="18" t="s">
        <v>166</v>
      </c>
      <c r="BE786" s="206">
        <f>IF(N786="základní",J786,0)</f>
        <v>0</v>
      </c>
      <c r="BF786" s="206">
        <f>IF(N786="snížená",J786,0)</f>
        <v>0</v>
      </c>
      <c r="BG786" s="206">
        <f>IF(N786="zákl. přenesená",J786,0)</f>
        <v>0</v>
      </c>
      <c r="BH786" s="206">
        <f>IF(N786="sníž. přenesená",J786,0)</f>
        <v>0</v>
      </c>
      <c r="BI786" s="206">
        <f>IF(N786="nulová",J786,0)</f>
        <v>0</v>
      </c>
      <c r="BJ786" s="18" t="s">
        <v>80</v>
      </c>
      <c r="BK786" s="206">
        <f>ROUND(I786*H786,2)</f>
        <v>0</v>
      </c>
      <c r="BL786" s="18" t="s">
        <v>179</v>
      </c>
      <c r="BM786" s="205" t="s">
        <v>795</v>
      </c>
    </row>
    <row r="787" spans="1:65" s="13" customFormat="1" ht="11.25">
      <c r="B787" s="207"/>
      <c r="C787" s="208"/>
      <c r="D787" s="209" t="s">
        <v>176</v>
      </c>
      <c r="E787" s="210" t="s">
        <v>1</v>
      </c>
      <c r="F787" s="211" t="s">
        <v>469</v>
      </c>
      <c r="G787" s="208"/>
      <c r="H787" s="212">
        <v>44</v>
      </c>
      <c r="I787" s="213"/>
      <c r="J787" s="208"/>
      <c r="K787" s="208"/>
      <c r="L787" s="214"/>
      <c r="M787" s="215"/>
      <c r="N787" s="216"/>
      <c r="O787" s="216"/>
      <c r="P787" s="216"/>
      <c r="Q787" s="216"/>
      <c r="R787" s="216"/>
      <c r="S787" s="216"/>
      <c r="T787" s="217"/>
      <c r="AT787" s="218" t="s">
        <v>176</v>
      </c>
      <c r="AU787" s="218" t="s">
        <v>82</v>
      </c>
      <c r="AV787" s="13" t="s">
        <v>82</v>
      </c>
      <c r="AW787" s="13" t="s">
        <v>30</v>
      </c>
      <c r="AX787" s="13" t="s">
        <v>73</v>
      </c>
      <c r="AY787" s="218" t="s">
        <v>166</v>
      </c>
    </row>
    <row r="788" spans="1:65" s="14" customFormat="1" ht="11.25">
      <c r="B788" s="219"/>
      <c r="C788" s="220"/>
      <c r="D788" s="209" t="s">
        <v>176</v>
      </c>
      <c r="E788" s="221" t="s">
        <v>1</v>
      </c>
      <c r="F788" s="222" t="s">
        <v>178</v>
      </c>
      <c r="G788" s="220"/>
      <c r="H788" s="223">
        <v>44</v>
      </c>
      <c r="I788" s="224"/>
      <c r="J788" s="220"/>
      <c r="K788" s="220"/>
      <c r="L788" s="225"/>
      <c r="M788" s="226"/>
      <c r="N788" s="227"/>
      <c r="O788" s="227"/>
      <c r="P788" s="227"/>
      <c r="Q788" s="227"/>
      <c r="R788" s="227"/>
      <c r="S788" s="227"/>
      <c r="T788" s="228"/>
      <c r="AT788" s="229" t="s">
        <v>176</v>
      </c>
      <c r="AU788" s="229" t="s">
        <v>82</v>
      </c>
      <c r="AV788" s="14" t="s">
        <v>99</v>
      </c>
      <c r="AW788" s="14" t="s">
        <v>30</v>
      </c>
      <c r="AX788" s="14" t="s">
        <v>80</v>
      </c>
      <c r="AY788" s="229" t="s">
        <v>166</v>
      </c>
    </row>
    <row r="789" spans="1:65" s="2" customFormat="1" ht="33" customHeight="1">
      <c r="A789" s="35"/>
      <c r="B789" s="36"/>
      <c r="C789" s="193" t="s">
        <v>796</v>
      </c>
      <c r="D789" s="193" t="s">
        <v>170</v>
      </c>
      <c r="E789" s="194" t="s">
        <v>797</v>
      </c>
      <c r="F789" s="195" t="s">
        <v>798</v>
      </c>
      <c r="G789" s="196" t="s">
        <v>234</v>
      </c>
      <c r="H789" s="197">
        <v>183.68</v>
      </c>
      <c r="I789" s="198"/>
      <c r="J789" s="199">
        <f>ROUND(I789*H789,2)</f>
        <v>0</v>
      </c>
      <c r="K789" s="200"/>
      <c r="L789" s="40"/>
      <c r="M789" s="201" t="s">
        <v>1</v>
      </c>
      <c r="N789" s="202" t="s">
        <v>38</v>
      </c>
      <c r="O789" s="72"/>
      <c r="P789" s="203">
        <f>O789*H789</f>
        <v>0</v>
      </c>
      <c r="Q789" s="203">
        <v>2.7999999999999998E-4</v>
      </c>
      <c r="R789" s="203">
        <f>Q789*H789</f>
        <v>5.1430399999999994E-2</v>
      </c>
      <c r="S789" s="203">
        <v>0</v>
      </c>
      <c r="T789" s="204">
        <f>S789*H789</f>
        <v>0</v>
      </c>
      <c r="U789" s="35"/>
      <c r="V789" s="35"/>
      <c r="W789" s="35"/>
      <c r="X789" s="35"/>
      <c r="Y789" s="35"/>
      <c r="Z789" s="35"/>
      <c r="AA789" s="35"/>
      <c r="AB789" s="35"/>
      <c r="AC789" s="35"/>
      <c r="AD789" s="35"/>
      <c r="AE789" s="35"/>
      <c r="AR789" s="205" t="s">
        <v>179</v>
      </c>
      <c r="AT789" s="205" t="s">
        <v>170</v>
      </c>
      <c r="AU789" s="205" t="s">
        <v>82</v>
      </c>
      <c r="AY789" s="18" t="s">
        <v>166</v>
      </c>
      <c r="BE789" s="206">
        <f>IF(N789="základní",J789,0)</f>
        <v>0</v>
      </c>
      <c r="BF789" s="206">
        <f>IF(N789="snížená",J789,0)</f>
        <v>0</v>
      </c>
      <c r="BG789" s="206">
        <f>IF(N789="zákl. přenesená",J789,0)</f>
        <v>0</v>
      </c>
      <c r="BH789" s="206">
        <f>IF(N789="sníž. přenesená",J789,0)</f>
        <v>0</v>
      </c>
      <c r="BI789" s="206">
        <f>IF(N789="nulová",J789,0)</f>
        <v>0</v>
      </c>
      <c r="BJ789" s="18" t="s">
        <v>80</v>
      </c>
      <c r="BK789" s="206">
        <f>ROUND(I789*H789,2)</f>
        <v>0</v>
      </c>
      <c r="BL789" s="18" t="s">
        <v>179</v>
      </c>
      <c r="BM789" s="205" t="s">
        <v>799</v>
      </c>
    </row>
    <row r="790" spans="1:65" s="13" customFormat="1" ht="11.25">
      <c r="B790" s="207"/>
      <c r="C790" s="208"/>
      <c r="D790" s="209" t="s">
        <v>176</v>
      </c>
      <c r="E790" s="210" t="s">
        <v>1</v>
      </c>
      <c r="F790" s="211" t="s">
        <v>800</v>
      </c>
      <c r="G790" s="208"/>
      <c r="H790" s="212">
        <v>9</v>
      </c>
      <c r="I790" s="213"/>
      <c r="J790" s="208"/>
      <c r="K790" s="208"/>
      <c r="L790" s="214"/>
      <c r="M790" s="215"/>
      <c r="N790" s="216"/>
      <c r="O790" s="216"/>
      <c r="P790" s="216"/>
      <c r="Q790" s="216"/>
      <c r="R790" s="216"/>
      <c r="S790" s="216"/>
      <c r="T790" s="217"/>
      <c r="AT790" s="218" t="s">
        <v>176</v>
      </c>
      <c r="AU790" s="218" t="s">
        <v>82</v>
      </c>
      <c r="AV790" s="13" t="s">
        <v>82</v>
      </c>
      <c r="AW790" s="13" t="s">
        <v>30</v>
      </c>
      <c r="AX790" s="13" t="s">
        <v>73</v>
      </c>
      <c r="AY790" s="218" t="s">
        <v>166</v>
      </c>
    </row>
    <row r="791" spans="1:65" s="13" customFormat="1" ht="11.25">
      <c r="B791" s="207"/>
      <c r="C791" s="208"/>
      <c r="D791" s="209" t="s">
        <v>176</v>
      </c>
      <c r="E791" s="210" t="s">
        <v>1</v>
      </c>
      <c r="F791" s="211" t="s">
        <v>801</v>
      </c>
      <c r="G791" s="208"/>
      <c r="H791" s="212">
        <v>7.5</v>
      </c>
      <c r="I791" s="213"/>
      <c r="J791" s="208"/>
      <c r="K791" s="208"/>
      <c r="L791" s="214"/>
      <c r="M791" s="215"/>
      <c r="N791" s="216"/>
      <c r="O791" s="216"/>
      <c r="P791" s="216"/>
      <c r="Q791" s="216"/>
      <c r="R791" s="216"/>
      <c r="S791" s="216"/>
      <c r="T791" s="217"/>
      <c r="AT791" s="218" t="s">
        <v>176</v>
      </c>
      <c r="AU791" s="218" t="s">
        <v>82</v>
      </c>
      <c r="AV791" s="13" t="s">
        <v>82</v>
      </c>
      <c r="AW791" s="13" t="s">
        <v>30</v>
      </c>
      <c r="AX791" s="13" t="s">
        <v>73</v>
      </c>
      <c r="AY791" s="218" t="s">
        <v>166</v>
      </c>
    </row>
    <row r="792" spans="1:65" s="13" customFormat="1" ht="11.25">
      <c r="B792" s="207"/>
      <c r="C792" s="208"/>
      <c r="D792" s="209" t="s">
        <v>176</v>
      </c>
      <c r="E792" s="210" t="s">
        <v>1</v>
      </c>
      <c r="F792" s="211" t="s">
        <v>802</v>
      </c>
      <c r="G792" s="208"/>
      <c r="H792" s="212">
        <v>7.5</v>
      </c>
      <c r="I792" s="213"/>
      <c r="J792" s="208"/>
      <c r="K792" s="208"/>
      <c r="L792" s="214"/>
      <c r="M792" s="215"/>
      <c r="N792" s="216"/>
      <c r="O792" s="216"/>
      <c r="P792" s="216"/>
      <c r="Q792" s="216"/>
      <c r="R792" s="216"/>
      <c r="S792" s="216"/>
      <c r="T792" s="217"/>
      <c r="AT792" s="218" t="s">
        <v>176</v>
      </c>
      <c r="AU792" s="218" t="s">
        <v>82</v>
      </c>
      <c r="AV792" s="13" t="s">
        <v>82</v>
      </c>
      <c r="AW792" s="13" t="s">
        <v>30</v>
      </c>
      <c r="AX792" s="13" t="s">
        <v>73</v>
      </c>
      <c r="AY792" s="218" t="s">
        <v>166</v>
      </c>
    </row>
    <row r="793" spans="1:65" s="13" customFormat="1" ht="11.25">
      <c r="B793" s="207"/>
      <c r="C793" s="208"/>
      <c r="D793" s="209" t="s">
        <v>176</v>
      </c>
      <c r="E793" s="210" t="s">
        <v>1</v>
      </c>
      <c r="F793" s="211" t="s">
        <v>803</v>
      </c>
      <c r="G793" s="208"/>
      <c r="H793" s="212">
        <v>39</v>
      </c>
      <c r="I793" s="213"/>
      <c r="J793" s="208"/>
      <c r="K793" s="208"/>
      <c r="L793" s="214"/>
      <c r="M793" s="215"/>
      <c r="N793" s="216"/>
      <c r="O793" s="216"/>
      <c r="P793" s="216"/>
      <c r="Q793" s="216"/>
      <c r="R793" s="216"/>
      <c r="S793" s="216"/>
      <c r="T793" s="217"/>
      <c r="AT793" s="218" t="s">
        <v>176</v>
      </c>
      <c r="AU793" s="218" t="s">
        <v>82</v>
      </c>
      <c r="AV793" s="13" t="s">
        <v>82</v>
      </c>
      <c r="AW793" s="13" t="s">
        <v>30</v>
      </c>
      <c r="AX793" s="13" t="s">
        <v>73</v>
      </c>
      <c r="AY793" s="218" t="s">
        <v>166</v>
      </c>
    </row>
    <row r="794" spans="1:65" s="13" customFormat="1" ht="11.25">
      <c r="B794" s="207"/>
      <c r="C794" s="208"/>
      <c r="D794" s="209" t="s">
        <v>176</v>
      </c>
      <c r="E794" s="210" t="s">
        <v>1</v>
      </c>
      <c r="F794" s="211" t="s">
        <v>804</v>
      </c>
      <c r="G794" s="208"/>
      <c r="H794" s="212">
        <v>4.5999999999999996</v>
      </c>
      <c r="I794" s="213"/>
      <c r="J794" s="208"/>
      <c r="K794" s="208"/>
      <c r="L794" s="214"/>
      <c r="M794" s="215"/>
      <c r="N794" s="216"/>
      <c r="O794" s="216"/>
      <c r="P794" s="216"/>
      <c r="Q794" s="216"/>
      <c r="R794" s="216"/>
      <c r="S794" s="216"/>
      <c r="T794" s="217"/>
      <c r="AT794" s="218" t="s">
        <v>176</v>
      </c>
      <c r="AU794" s="218" t="s">
        <v>82</v>
      </c>
      <c r="AV794" s="13" t="s">
        <v>82</v>
      </c>
      <c r="AW794" s="13" t="s">
        <v>30</v>
      </c>
      <c r="AX794" s="13" t="s">
        <v>73</v>
      </c>
      <c r="AY794" s="218" t="s">
        <v>166</v>
      </c>
    </row>
    <row r="795" spans="1:65" s="13" customFormat="1" ht="11.25">
      <c r="B795" s="207"/>
      <c r="C795" s="208"/>
      <c r="D795" s="209" t="s">
        <v>176</v>
      </c>
      <c r="E795" s="210" t="s">
        <v>1</v>
      </c>
      <c r="F795" s="211" t="s">
        <v>805</v>
      </c>
      <c r="G795" s="208"/>
      <c r="H795" s="212">
        <v>81</v>
      </c>
      <c r="I795" s="213"/>
      <c r="J795" s="208"/>
      <c r="K795" s="208"/>
      <c r="L795" s="214"/>
      <c r="M795" s="215"/>
      <c r="N795" s="216"/>
      <c r="O795" s="216"/>
      <c r="P795" s="216"/>
      <c r="Q795" s="216"/>
      <c r="R795" s="216"/>
      <c r="S795" s="216"/>
      <c r="T795" s="217"/>
      <c r="AT795" s="218" t="s">
        <v>176</v>
      </c>
      <c r="AU795" s="218" t="s">
        <v>82</v>
      </c>
      <c r="AV795" s="13" t="s">
        <v>82</v>
      </c>
      <c r="AW795" s="13" t="s">
        <v>30</v>
      </c>
      <c r="AX795" s="13" t="s">
        <v>73</v>
      </c>
      <c r="AY795" s="218" t="s">
        <v>166</v>
      </c>
    </row>
    <row r="796" spans="1:65" s="13" customFormat="1" ht="11.25">
      <c r="B796" s="207"/>
      <c r="C796" s="208"/>
      <c r="D796" s="209" t="s">
        <v>176</v>
      </c>
      <c r="E796" s="210" t="s">
        <v>1</v>
      </c>
      <c r="F796" s="211" t="s">
        <v>806</v>
      </c>
      <c r="G796" s="208"/>
      <c r="H796" s="212">
        <v>6</v>
      </c>
      <c r="I796" s="213"/>
      <c r="J796" s="208"/>
      <c r="K796" s="208"/>
      <c r="L796" s="214"/>
      <c r="M796" s="215"/>
      <c r="N796" s="216"/>
      <c r="O796" s="216"/>
      <c r="P796" s="216"/>
      <c r="Q796" s="216"/>
      <c r="R796" s="216"/>
      <c r="S796" s="216"/>
      <c r="T796" s="217"/>
      <c r="AT796" s="218" t="s">
        <v>176</v>
      </c>
      <c r="AU796" s="218" t="s">
        <v>82</v>
      </c>
      <c r="AV796" s="13" t="s">
        <v>82</v>
      </c>
      <c r="AW796" s="13" t="s">
        <v>30</v>
      </c>
      <c r="AX796" s="13" t="s">
        <v>73</v>
      </c>
      <c r="AY796" s="218" t="s">
        <v>166</v>
      </c>
    </row>
    <row r="797" spans="1:65" s="13" customFormat="1" ht="11.25">
      <c r="B797" s="207"/>
      <c r="C797" s="208"/>
      <c r="D797" s="209" t="s">
        <v>176</v>
      </c>
      <c r="E797" s="210" t="s">
        <v>1</v>
      </c>
      <c r="F797" s="211" t="s">
        <v>807</v>
      </c>
      <c r="G797" s="208"/>
      <c r="H797" s="212">
        <v>7</v>
      </c>
      <c r="I797" s="213"/>
      <c r="J797" s="208"/>
      <c r="K797" s="208"/>
      <c r="L797" s="214"/>
      <c r="M797" s="215"/>
      <c r="N797" s="216"/>
      <c r="O797" s="216"/>
      <c r="P797" s="216"/>
      <c r="Q797" s="216"/>
      <c r="R797" s="216"/>
      <c r="S797" s="216"/>
      <c r="T797" s="217"/>
      <c r="AT797" s="218" t="s">
        <v>176</v>
      </c>
      <c r="AU797" s="218" t="s">
        <v>82</v>
      </c>
      <c r="AV797" s="13" t="s">
        <v>82</v>
      </c>
      <c r="AW797" s="13" t="s">
        <v>30</v>
      </c>
      <c r="AX797" s="13" t="s">
        <v>73</v>
      </c>
      <c r="AY797" s="218" t="s">
        <v>166</v>
      </c>
    </row>
    <row r="798" spans="1:65" s="13" customFormat="1" ht="11.25">
      <c r="B798" s="207"/>
      <c r="C798" s="208"/>
      <c r="D798" s="209" t="s">
        <v>176</v>
      </c>
      <c r="E798" s="210" t="s">
        <v>1</v>
      </c>
      <c r="F798" s="211" t="s">
        <v>808</v>
      </c>
      <c r="G798" s="208"/>
      <c r="H798" s="212">
        <v>11.88</v>
      </c>
      <c r="I798" s="213"/>
      <c r="J798" s="208"/>
      <c r="K798" s="208"/>
      <c r="L798" s="214"/>
      <c r="M798" s="215"/>
      <c r="N798" s="216"/>
      <c r="O798" s="216"/>
      <c r="P798" s="216"/>
      <c r="Q798" s="216"/>
      <c r="R798" s="216"/>
      <c r="S798" s="216"/>
      <c r="T798" s="217"/>
      <c r="AT798" s="218" t="s">
        <v>176</v>
      </c>
      <c r="AU798" s="218" t="s">
        <v>82</v>
      </c>
      <c r="AV798" s="13" t="s">
        <v>82</v>
      </c>
      <c r="AW798" s="13" t="s">
        <v>30</v>
      </c>
      <c r="AX798" s="13" t="s">
        <v>73</v>
      </c>
      <c r="AY798" s="218" t="s">
        <v>166</v>
      </c>
    </row>
    <row r="799" spans="1:65" s="13" customFormat="1" ht="11.25">
      <c r="B799" s="207"/>
      <c r="C799" s="208"/>
      <c r="D799" s="209" t="s">
        <v>176</v>
      </c>
      <c r="E799" s="210" t="s">
        <v>1</v>
      </c>
      <c r="F799" s="211" t="s">
        <v>809</v>
      </c>
      <c r="G799" s="208"/>
      <c r="H799" s="212">
        <v>4.8</v>
      </c>
      <c r="I799" s="213"/>
      <c r="J799" s="208"/>
      <c r="K799" s="208"/>
      <c r="L799" s="214"/>
      <c r="M799" s="215"/>
      <c r="N799" s="216"/>
      <c r="O799" s="216"/>
      <c r="P799" s="216"/>
      <c r="Q799" s="216"/>
      <c r="R799" s="216"/>
      <c r="S799" s="216"/>
      <c r="T799" s="217"/>
      <c r="AT799" s="218" t="s">
        <v>176</v>
      </c>
      <c r="AU799" s="218" t="s">
        <v>82</v>
      </c>
      <c r="AV799" s="13" t="s">
        <v>82</v>
      </c>
      <c r="AW799" s="13" t="s">
        <v>30</v>
      </c>
      <c r="AX799" s="13" t="s">
        <v>73</v>
      </c>
      <c r="AY799" s="218" t="s">
        <v>166</v>
      </c>
    </row>
    <row r="800" spans="1:65" s="13" customFormat="1" ht="11.25">
      <c r="B800" s="207"/>
      <c r="C800" s="208"/>
      <c r="D800" s="209" t="s">
        <v>176</v>
      </c>
      <c r="E800" s="210" t="s">
        <v>1</v>
      </c>
      <c r="F800" s="211" t="s">
        <v>810</v>
      </c>
      <c r="G800" s="208"/>
      <c r="H800" s="212">
        <v>5.4</v>
      </c>
      <c r="I800" s="213"/>
      <c r="J800" s="208"/>
      <c r="K800" s="208"/>
      <c r="L800" s="214"/>
      <c r="M800" s="215"/>
      <c r="N800" s="216"/>
      <c r="O800" s="216"/>
      <c r="P800" s="216"/>
      <c r="Q800" s="216"/>
      <c r="R800" s="216"/>
      <c r="S800" s="216"/>
      <c r="T800" s="217"/>
      <c r="AT800" s="218" t="s">
        <v>176</v>
      </c>
      <c r="AU800" s="218" t="s">
        <v>82</v>
      </c>
      <c r="AV800" s="13" t="s">
        <v>82</v>
      </c>
      <c r="AW800" s="13" t="s">
        <v>30</v>
      </c>
      <c r="AX800" s="13" t="s">
        <v>73</v>
      </c>
      <c r="AY800" s="218" t="s">
        <v>166</v>
      </c>
    </row>
    <row r="801" spans="1:65" s="14" customFormat="1" ht="11.25">
      <c r="B801" s="219"/>
      <c r="C801" s="220"/>
      <c r="D801" s="209" t="s">
        <v>176</v>
      </c>
      <c r="E801" s="221" t="s">
        <v>1</v>
      </c>
      <c r="F801" s="222" t="s">
        <v>178</v>
      </c>
      <c r="G801" s="220"/>
      <c r="H801" s="223">
        <v>183.68</v>
      </c>
      <c r="I801" s="224"/>
      <c r="J801" s="220"/>
      <c r="K801" s="220"/>
      <c r="L801" s="225"/>
      <c r="M801" s="226"/>
      <c r="N801" s="227"/>
      <c r="O801" s="227"/>
      <c r="P801" s="227"/>
      <c r="Q801" s="227"/>
      <c r="R801" s="227"/>
      <c r="S801" s="227"/>
      <c r="T801" s="228"/>
      <c r="AT801" s="229" t="s">
        <v>176</v>
      </c>
      <c r="AU801" s="229" t="s">
        <v>82</v>
      </c>
      <c r="AV801" s="14" t="s">
        <v>99</v>
      </c>
      <c r="AW801" s="14" t="s">
        <v>30</v>
      </c>
      <c r="AX801" s="14" t="s">
        <v>73</v>
      </c>
      <c r="AY801" s="229" t="s">
        <v>166</v>
      </c>
    </row>
    <row r="802" spans="1:65" s="15" customFormat="1" ht="11.25">
      <c r="B802" s="230"/>
      <c r="C802" s="231"/>
      <c r="D802" s="209" t="s">
        <v>176</v>
      </c>
      <c r="E802" s="232" t="s">
        <v>1</v>
      </c>
      <c r="F802" s="233" t="s">
        <v>206</v>
      </c>
      <c r="G802" s="231"/>
      <c r="H802" s="234">
        <v>183.68</v>
      </c>
      <c r="I802" s="235"/>
      <c r="J802" s="231"/>
      <c r="K802" s="231"/>
      <c r="L802" s="236"/>
      <c r="M802" s="237"/>
      <c r="N802" s="238"/>
      <c r="O802" s="238"/>
      <c r="P802" s="238"/>
      <c r="Q802" s="238"/>
      <c r="R802" s="238"/>
      <c r="S802" s="238"/>
      <c r="T802" s="239"/>
      <c r="AT802" s="240" t="s">
        <v>176</v>
      </c>
      <c r="AU802" s="240" t="s">
        <v>82</v>
      </c>
      <c r="AV802" s="15" t="s">
        <v>174</v>
      </c>
      <c r="AW802" s="15" t="s">
        <v>30</v>
      </c>
      <c r="AX802" s="15" t="s">
        <v>80</v>
      </c>
      <c r="AY802" s="240" t="s">
        <v>166</v>
      </c>
    </row>
    <row r="803" spans="1:65" s="2" customFormat="1" ht="33" customHeight="1">
      <c r="A803" s="35"/>
      <c r="B803" s="36"/>
      <c r="C803" s="193" t="s">
        <v>811</v>
      </c>
      <c r="D803" s="193" t="s">
        <v>170</v>
      </c>
      <c r="E803" s="194" t="s">
        <v>812</v>
      </c>
      <c r="F803" s="195" t="s">
        <v>813</v>
      </c>
      <c r="G803" s="196" t="s">
        <v>234</v>
      </c>
      <c r="H803" s="197">
        <v>50</v>
      </c>
      <c r="I803" s="198"/>
      <c r="J803" s="199">
        <f>ROUND(I803*H803,2)</f>
        <v>0</v>
      </c>
      <c r="K803" s="200"/>
      <c r="L803" s="40"/>
      <c r="M803" s="201" t="s">
        <v>1</v>
      </c>
      <c r="N803" s="202" t="s">
        <v>38</v>
      </c>
      <c r="O803" s="72"/>
      <c r="P803" s="203">
        <f>O803*H803</f>
        <v>0</v>
      </c>
      <c r="Q803" s="203">
        <v>2.0000000000000002E-5</v>
      </c>
      <c r="R803" s="203">
        <f>Q803*H803</f>
        <v>1E-3</v>
      </c>
      <c r="S803" s="203">
        <v>0</v>
      </c>
      <c r="T803" s="204">
        <f>S803*H803</f>
        <v>0</v>
      </c>
      <c r="U803" s="35"/>
      <c r="V803" s="35"/>
      <c r="W803" s="35"/>
      <c r="X803" s="35"/>
      <c r="Y803" s="35"/>
      <c r="Z803" s="35"/>
      <c r="AA803" s="35"/>
      <c r="AB803" s="35"/>
      <c r="AC803" s="35"/>
      <c r="AD803" s="35"/>
      <c r="AE803" s="35"/>
      <c r="AR803" s="205" t="s">
        <v>179</v>
      </c>
      <c r="AT803" s="205" t="s">
        <v>170</v>
      </c>
      <c r="AU803" s="205" t="s">
        <v>82</v>
      </c>
      <c r="AY803" s="18" t="s">
        <v>166</v>
      </c>
      <c r="BE803" s="206">
        <f>IF(N803="základní",J803,0)</f>
        <v>0</v>
      </c>
      <c r="BF803" s="206">
        <f>IF(N803="snížená",J803,0)</f>
        <v>0</v>
      </c>
      <c r="BG803" s="206">
        <f>IF(N803="zákl. přenesená",J803,0)</f>
        <v>0</v>
      </c>
      <c r="BH803" s="206">
        <f>IF(N803="sníž. přenesená",J803,0)</f>
        <v>0</v>
      </c>
      <c r="BI803" s="206">
        <f>IF(N803="nulová",J803,0)</f>
        <v>0</v>
      </c>
      <c r="BJ803" s="18" t="s">
        <v>80</v>
      </c>
      <c r="BK803" s="206">
        <f>ROUND(I803*H803,2)</f>
        <v>0</v>
      </c>
      <c r="BL803" s="18" t="s">
        <v>179</v>
      </c>
      <c r="BM803" s="205" t="s">
        <v>814</v>
      </c>
    </row>
    <row r="804" spans="1:65" s="13" customFormat="1" ht="11.25">
      <c r="B804" s="207"/>
      <c r="C804" s="208"/>
      <c r="D804" s="209" t="s">
        <v>176</v>
      </c>
      <c r="E804" s="210" t="s">
        <v>1</v>
      </c>
      <c r="F804" s="211" t="s">
        <v>815</v>
      </c>
      <c r="G804" s="208"/>
      <c r="H804" s="212">
        <v>50</v>
      </c>
      <c r="I804" s="213"/>
      <c r="J804" s="208"/>
      <c r="K804" s="208"/>
      <c r="L804" s="214"/>
      <c r="M804" s="215"/>
      <c r="N804" s="216"/>
      <c r="O804" s="216"/>
      <c r="P804" s="216"/>
      <c r="Q804" s="216"/>
      <c r="R804" s="216"/>
      <c r="S804" s="216"/>
      <c r="T804" s="217"/>
      <c r="AT804" s="218" t="s">
        <v>176</v>
      </c>
      <c r="AU804" s="218" t="s">
        <v>82</v>
      </c>
      <c r="AV804" s="13" t="s">
        <v>82</v>
      </c>
      <c r="AW804" s="13" t="s">
        <v>30</v>
      </c>
      <c r="AX804" s="13" t="s">
        <v>73</v>
      </c>
      <c r="AY804" s="218" t="s">
        <v>166</v>
      </c>
    </row>
    <row r="805" spans="1:65" s="14" customFormat="1" ht="11.25">
      <c r="B805" s="219"/>
      <c r="C805" s="220"/>
      <c r="D805" s="209" t="s">
        <v>176</v>
      </c>
      <c r="E805" s="221" t="s">
        <v>1</v>
      </c>
      <c r="F805" s="222" t="s">
        <v>178</v>
      </c>
      <c r="G805" s="220"/>
      <c r="H805" s="223">
        <v>50</v>
      </c>
      <c r="I805" s="224"/>
      <c r="J805" s="220"/>
      <c r="K805" s="220"/>
      <c r="L805" s="225"/>
      <c r="M805" s="226"/>
      <c r="N805" s="227"/>
      <c r="O805" s="227"/>
      <c r="P805" s="227"/>
      <c r="Q805" s="227"/>
      <c r="R805" s="227"/>
      <c r="S805" s="227"/>
      <c r="T805" s="228"/>
      <c r="AT805" s="229" t="s">
        <v>176</v>
      </c>
      <c r="AU805" s="229" t="s">
        <v>82</v>
      </c>
      <c r="AV805" s="14" t="s">
        <v>99</v>
      </c>
      <c r="AW805" s="14" t="s">
        <v>30</v>
      </c>
      <c r="AX805" s="14" t="s">
        <v>80</v>
      </c>
      <c r="AY805" s="229" t="s">
        <v>166</v>
      </c>
    </row>
    <row r="806" spans="1:65" s="12" customFormat="1" ht="25.9" customHeight="1">
      <c r="B806" s="177"/>
      <c r="C806" s="178"/>
      <c r="D806" s="179" t="s">
        <v>72</v>
      </c>
      <c r="E806" s="180" t="s">
        <v>816</v>
      </c>
      <c r="F806" s="180" t="s">
        <v>817</v>
      </c>
      <c r="G806" s="178"/>
      <c r="H806" s="178"/>
      <c r="I806" s="181"/>
      <c r="J806" s="182">
        <f>BK806</f>
        <v>0</v>
      </c>
      <c r="K806" s="178"/>
      <c r="L806" s="183"/>
      <c r="M806" s="184"/>
      <c r="N806" s="185"/>
      <c r="O806" s="185"/>
      <c r="P806" s="186">
        <f>SUM(P807:P809)</f>
        <v>0</v>
      </c>
      <c r="Q806" s="185"/>
      <c r="R806" s="186">
        <f>SUM(R807:R809)</f>
        <v>0</v>
      </c>
      <c r="S806" s="185"/>
      <c r="T806" s="187">
        <f>SUM(T807:T809)</f>
        <v>0</v>
      </c>
      <c r="AR806" s="188" t="s">
        <v>174</v>
      </c>
      <c r="AT806" s="189" t="s">
        <v>72</v>
      </c>
      <c r="AU806" s="189" t="s">
        <v>73</v>
      </c>
      <c r="AY806" s="188" t="s">
        <v>166</v>
      </c>
      <c r="BK806" s="190">
        <f>SUM(BK807:BK809)</f>
        <v>0</v>
      </c>
    </row>
    <row r="807" spans="1:65" s="2" customFormat="1" ht="16.5" customHeight="1">
      <c r="A807" s="35"/>
      <c r="B807" s="36"/>
      <c r="C807" s="193" t="s">
        <v>818</v>
      </c>
      <c r="D807" s="193" t="s">
        <v>170</v>
      </c>
      <c r="E807" s="194" t="s">
        <v>819</v>
      </c>
      <c r="F807" s="195" t="s">
        <v>820</v>
      </c>
      <c r="G807" s="196" t="s">
        <v>821</v>
      </c>
      <c r="H807" s="197">
        <v>45</v>
      </c>
      <c r="I807" s="198"/>
      <c r="J807" s="199">
        <f>ROUND(I807*H807,2)</f>
        <v>0</v>
      </c>
      <c r="K807" s="200"/>
      <c r="L807" s="40"/>
      <c r="M807" s="201" t="s">
        <v>1</v>
      </c>
      <c r="N807" s="202" t="s">
        <v>38</v>
      </c>
      <c r="O807" s="72"/>
      <c r="P807" s="203">
        <f>O807*H807</f>
        <v>0</v>
      </c>
      <c r="Q807" s="203">
        <v>0</v>
      </c>
      <c r="R807" s="203">
        <f>Q807*H807</f>
        <v>0</v>
      </c>
      <c r="S807" s="203">
        <v>0</v>
      </c>
      <c r="T807" s="204">
        <f>S807*H807</f>
        <v>0</v>
      </c>
      <c r="U807" s="35"/>
      <c r="V807" s="35"/>
      <c r="W807" s="35"/>
      <c r="X807" s="35"/>
      <c r="Y807" s="35"/>
      <c r="Z807" s="35"/>
      <c r="AA807" s="35"/>
      <c r="AB807" s="35"/>
      <c r="AC807" s="35"/>
      <c r="AD807" s="35"/>
      <c r="AE807" s="35"/>
      <c r="AR807" s="205" t="s">
        <v>822</v>
      </c>
      <c r="AT807" s="205" t="s">
        <v>170</v>
      </c>
      <c r="AU807" s="205" t="s">
        <v>80</v>
      </c>
      <c r="AY807" s="18" t="s">
        <v>166</v>
      </c>
      <c r="BE807" s="206">
        <f>IF(N807="základní",J807,0)</f>
        <v>0</v>
      </c>
      <c r="BF807" s="206">
        <f>IF(N807="snížená",J807,0)</f>
        <v>0</v>
      </c>
      <c r="BG807" s="206">
        <f>IF(N807="zákl. přenesená",J807,0)</f>
        <v>0</v>
      </c>
      <c r="BH807" s="206">
        <f>IF(N807="sníž. přenesená",J807,0)</f>
        <v>0</v>
      </c>
      <c r="BI807" s="206">
        <f>IF(N807="nulová",J807,0)</f>
        <v>0</v>
      </c>
      <c r="BJ807" s="18" t="s">
        <v>80</v>
      </c>
      <c r="BK807" s="206">
        <f>ROUND(I807*H807,2)</f>
        <v>0</v>
      </c>
      <c r="BL807" s="18" t="s">
        <v>822</v>
      </c>
      <c r="BM807" s="205" t="s">
        <v>823</v>
      </c>
    </row>
    <row r="808" spans="1:65" s="13" customFormat="1" ht="22.5">
      <c r="B808" s="207"/>
      <c r="C808" s="208"/>
      <c r="D808" s="209" t="s">
        <v>176</v>
      </c>
      <c r="E808" s="210" t="s">
        <v>1</v>
      </c>
      <c r="F808" s="211" t="s">
        <v>824</v>
      </c>
      <c r="G808" s="208"/>
      <c r="H808" s="212">
        <v>45</v>
      </c>
      <c r="I808" s="213"/>
      <c r="J808" s="208"/>
      <c r="K808" s="208"/>
      <c r="L808" s="214"/>
      <c r="M808" s="215"/>
      <c r="N808" s="216"/>
      <c r="O808" s="216"/>
      <c r="P808" s="216"/>
      <c r="Q808" s="216"/>
      <c r="R808" s="216"/>
      <c r="S808" s="216"/>
      <c r="T808" s="217"/>
      <c r="AT808" s="218" t="s">
        <v>176</v>
      </c>
      <c r="AU808" s="218" t="s">
        <v>80</v>
      </c>
      <c r="AV808" s="13" t="s">
        <v>82</v>
      </c>
      <c r="AW808" s="13" t="s">
        <v>30</v>
      </c>
      <c r="AX808" s="13" t="s">
        <v>73</v>
      </c>
      <c r="AY808" s="218" t="s">
        <v>166</v>
      </c>
    </row>
    <row r="809" spans="1:65" s="14" customFormat="1" ht="11.25">
      <c r="B809" s="219"/>
      <c r="C809" s="220"/>
      <c r="D809" s="209" t="s">
        <v>176</v>
      </c>
      <c r="E809" s="221" t="s">
        <v>1</v>
      </c>
      <c r="F809" s="222" t="s">
        <v>178</v>
      </c>
      <c r="G809" s="220"/>
      <c r="H809" s="223">
        <v>45</v>
      </c>
      <c r="I809" s="224"/>
      <c r="J809" s="220"/>
      <c r="K809" s="220"/>
      <c r="L809" s="225"/>
      <c r="M809" s="226"/>
      <c r="N809" s="227"/>
      <c r="O809" s="227"/>
      <c r="P809" s="227"/>
      <c r="Q809" s="227"/>
      <c r="R809" s="227"/>
      <c r="S809" s="227"/>
      <c r="T809" s="228"/>
      <c r="AT809" s="229" t="s">
        <v>176</v>
      </c>
      <c r="AU809" s="229" t="s">
        <v>80</v>
      </c>
      <c r="AV809" s="14" t="s">
        <v>99</v>
      </c>
      <c r="AW809" s="14" t="s">
        <v>30</v>
      </c>
      <c r="AX809" s="14" t="s">
        <v>80</v>
      </c>
      <c r="AY809" s="229" t="s">
        <v>166</v>
      </c>
    </row>
    <row r="810" spans="1:65" s="12" customFormat="1" ht="25.9" customHeight="1">
      <c r="B810" s="177"/>
      <c r="C810" s="178"/>
      <c r="D810" s="179" t="s">
        <v>72</v>
      </c>
      <c r="E810" s="180" t="s">
        <v>825</v>
      </c>
      <c r="F810" s="180" t="s">
        <v>826</v>
      </c>
      <c r="G810" s="178"/>
      <c r="H810" s="178"/>
      <c r="I810" s="181"/>
      <c r="J810" s="182">
        <f>BK810</f>
        <v>0</v>
      </c>
      <c r="K810" s="178"/>
      <c r="L810" s="183"/>
      <c r="M810" s="184"/>
      <c r="N810" s="185"/>
      <c r="O810" s="185"/>
      <c r="P810" s="186">
        <f>SUM(P811:P817)</f>
        <v>0</v>
      </c>
      <c r="Q810" s="185"/>
      <c r="R810" s="186">
        <f>SUM(R811:R817)</f>
        <v>0</v>
      </c>
      <c r="S810" s="185"/>
      <c r="T810" s="187">
        <f>SUM(T811:T817)</f>
        <v>0</v>
      </c>
      <c r="AR810" s="188" t="s">
        <v>174</v>
      </c>
      <c r="AT810" s="189" t="s">
        <v>72</v>
      </c>
      <c r="AU810" s="189" t="s">
        <v>73</v>
      </c>
      <c r="AY810" s="188" t="s">
        <v>166</v>
      </c>
      <c r="BK810" s="190">
        <f>SUM(BK811:BK817)</f>
        <v>0</v>
      </c>
    </row>
    <row r="811" spans="1:65" s="2" customFormat="1" ht="33" customHeight="1">
      <c r="A811" s="35"/>
      <c r="B811" s="36"/>
      <c r="C811" s="193" t="s">
        <v>827</v>
      </c>
      <c r="D811" s="193" t="s">
        <v>170</v>
      </c>
      <c r="E811" s="194" t="s">
        <v>828</v>
      </c>
      <c r="F811" s="195" t="s">
        <v>829</v>
      </c>
      <c r="G811" s="196" t="s">
        <v>436</v>
      </c>
      <c r="H811" s="197">
        <v>5.4</v>
      </c>
      <c r="I811" s="198"/>
      <c r="J811" s="199">
        <f>ROUND(I811*H811,2)</f>
        <v>0</v>
      </c>
      <c r="K811" s="200"/>
      <c r="L811" s="40"/>
      <c r="M811" s="201" t="s">
        <v>1</v>
      </c>
      <c r="N811" s="202" t="s">
        <v>38</v>
      </c>
      <c r="O811" s="72"/>
      <c r="P811" s="203">
        <f>O811*H811</f>
        <v>0</v>
      </c>
      <c r="Q811" s="203">
        <v>0</v>
      </c>
      <c r="R811" s="203">
        <f>Q811*H811</f>
        <v>0</v>
      </c>
      <c r="S811" s="203">
        <v>0</v>
      </c>
      <c r="T811" s="204">
        <f>S811*H811</f>
        <v>0</v>
      </c>
      <c r="U811" s="35"/>
      <c r="V811" s="35"/>
      <c r="W811" s="35"/>
      <c r="X811" s="35"/>
      <c r="Y811" s="35"/>
      <c r="Z811" s="35"/>
      <c r="AA811" s="35"/>
      <c r="AB811" s="35"/>
      <c r="AC811" s="35"/>
      <c r="AD811" s="35"/>
      <c r="AE811" s="35"/>
      <c r="AR811" s="205" t="s">
        <v>830</v>
      </c>
      <c r="AT811" s="205" t="s">
        <v>170</v>
      </c>
      <c r="AU811" s="205" t="s">
        <v>80</v>
      </c>
      <c r="AY811" s="18" t="s">
        <v>166</v>
      </c>
      <c r="BE811" s="206">
        <f>IF(N811="základní",J811,0)</f>
        <v>0</v>
      </c>
      <c r="BF811" s="206">
        <f>IF(N811="snížená",J811,0)</f>
        <v>0</v>
      </c>
      <c r="BG811" s="206">
        <f>IF(N811="zákl. přenesená",J811,0)</f>
        <v>0</v>
      </c>
      <c r="BH811" s="206">
        <f>IF(N811="sníž. přenesená",J811,0)</f>
        <v>0</v>
      </c>
      <c r="BI811" s="206">
        <f>IF(N811="nulová",J811,0)</f>
        <v>0</v>
      </c>
      <c r="BJ811" s="18" t="s">
        <v>80</v>
      </c>
      <c r="BK811" s="206">
        <f>ROUND(I811*H811,2)</f>
        <v>0</v>
      </c>
      <c r="BL811" s="18" t="s">
        <v>830</v>
      </c>
      <c r="BM811" s="205" t="s">
        <v>831</v>
      </c>
    </row>
    <row r="812" spans="1:65" s="13" customFormat="1" ht="11.25">
      <c r="B812" s="207"/>
      <c r="C812" s="208"/>
      <c r="D812" s="209" t="s">
        <v>176</v>
      </c>
      <c r="E812" s="210" t="s">
        <v>1</v>
      </c>
      <c r="F812" s="211" t="s">
        <v>832</v>
      </c>
      <c r="G812" s="208"/>
      <c r="H812" s="212">
        <v>5.4</v>
      </c>
      <c r="I812" s="213"/>
      <c r="J812" s="208"/>
      <c r="K812" s="208"/>
      <c r="L812" s="214"/>
      <c r="M812" s="215"/>
      <c r="N812" s="216"/>
      <c r="O812" s="216"/>
      <c r="P812" s="216"/>
      <c r="Q812" s="216"/>
      <c r="R812" s="216"/>
      <c r="S812" s="216"/>
      <c r="T812" s="217"/>
      <c r="AT812" s="218" t="s">
        <v>176</v>
      </c>
      <c r="AU812" s="218" t="s">
        <v>80</v>
      </c>
      <c r="AV812" s="13" t="s">
        <v>82</v>
      </c>
      <c r="AW812" s="13" t="s">
        <v>30</v>
      </c>
      <c r="AX812" s="13" t="s">
        <v>73</v>
      </c>
      <c r="AY812" s="218" t="s">
        <v>166</v>
      </c>
    </row>
    <row r="813" spans="1:65" s="14" customFormat="1" ht="11.25">
      <c r="B813" s="219"/>
      <c r="C813" s="220"/>
      <c r="D813" s="209" t="s">
        <v>176</v>
      </c>
      <c r="E813" s="221" t="s">
        <v>1</v>
      </c>
      <c r="F813" s="222" t="s">
        <v>178</v>
      </c>
      <c r="G813" s="220"/>
      <c r="H813" s="223">
        <v>5.4</v>
      </c>
      <c r="I813" s="224"/>
      <c r="J813" s="220"/>
      <c r="K813" s="220"/>
      <c r="L813" s="225"/>
      <c r="M813" s="226"/>
      <c r="N813" s="227"/>
      <c r="O813" s="227"/>
      <c r="P813" s="227"/>
      <c r="Q813" s="227"/>
      <c r="R813" s="227"/>
      <c r="S813" s="227"/>
      <c r="T813" s="228"/>
      <c r="AT813" s="229" t="s">
        <v>176</v>
      </c>
      <c r="AU813" s="229" t="s">
        <v>80</v>
      </c>
      <c r="AV813" s="14" t="s">
        <v>99</v>
      </c>
      <c r="AW813" s="14" t="s">
        <v>30</v>
      </c>
      <c r="AX813" s="14" t="s">
        <v>80</v>
      </c>
      <c r="AY813" s="229" t="s">
        <v>166</v>
      </c>
    </row>
    <row r="814" spans="1:65" s="2" customFormat="1" ht="24.2" customHeight="1">
      <c r="A814" s="35"/>
      <c r="B814" s="36"/>
      <c r="C814" s="193" t="s">
        <v>833</v>
      </c>
      <c r="D814" s="193" t="s">
        <v>170</v>
      </c>
      <c r="E814" s="194" t="s">
        <v>834</v>
      </c>
      <c r="F814" s="195" t="s">
        <v>835</v>
      </c>
      <c r="G814" s="196" t="s">
        <v>836</v>
      </c>
      <c r="H814" s="197">
        <v>1</v>
      </c>
      <c r="I814" s="198"/>
      <c r="J814" s="199">
        <f>ROUND(I814*H814,2)</f>
        <v>0</v>
      </c>
      <c r="K814" s="200"/>
      <c r="L814" s="40"/>
      <c r="M814" s="201" t="s">
        <v>1</v>
      </c>
      <c r="N814" s="202" t="s">
        <v>38</v>
      </c>
      <c r="O814" s="72"/>
      <c r="P814" s="203">
        <f>O814*H814</f>
        <v>0</v>
      </c>
      <c r="Q814" s="203">
        <v>0</v>
      </c>
      <c r="R814" s="203">
        <f>Q814*H814</f>
        <v>0</v>
      </c>
      <c r="S814" s="203">
        <v>0</v>
      </c>
      <c r="T814" s="204">
        <f>S814*H814</f>
        <v>0</v>
      </c>
      <c r="U814" s="35"/>
      <c r="V814" s="35"/>
      <c r="W814" s="35"/>
      <c r="X814" s="35"/>
      <c r="Y814" s="35"/>
      <c r="Z814" s="35"/>
      <c r="AA814" s="35"/>
      <c r="AB814" s="35"/>
      <c r="AC814" s="35"/>
      <c r="AD814" s="35"/>
      <c r="AE814" s="35"/>
      <c r="AR814" s="205" t="s">
        <v>830</v>
      </c>
      <c r="AT814" s="205" t="s">
        <v>170</v>
      </c>
      <c r="AU814" s="205" t="s">
        <v>80</v>
      </c>
      <c r="AY814" s="18" t="s">
        <v>166</v>
      </c>
      <c r="BE814" s="206">
        <f>IF(N814="základní",J814,0)</f>
        <v>0</v>
      </c>
      <c r="BF814" s="206">
        <f>IF(N814="snížená",J814,0)</f>
        <v>0</v>
      </c>
      <c r="BG814" s="206">
        <f>IF(N814="zákl. přenesená",J814,0)</f>
        <v>0</v>
      </c>
      <c r="BH814" s="206">
        <f>IF(N814="sníž. přenesená",J814,0)</f>
        <v>0</v>
      </c>
      <c r="BI814" s="206">
        <f>IF(N814="nulová",J814,0)</f>
        <v>0</v>
      </c>
      <c r="BJ814" s="18" t="s">
        <v>80</v>
      </c>
      <c r="BK814" s="206">
        <f>ROUND(I814*H814,2)</f>
        <v>0</v>
      </c>
      <c r="BL814" s="18" t="s">
        <v>830</v>
      </c>
      <c r="BM814" s="205" t="s">
        <v>837</v>
      </c>
    </row>
    <row r="815" spans="1:65" s="13" customFormat="1" ht="11.25">
      <c r="B815" s="207"/>
      <c r="C815" s="208"/>
      <c r="D815" s="209" t="s">
        <v>176</v>
      </c>
      <c r="E815" s="210" t="s">
        <v>1</v>
      </c>
      <c r="F815" s="211" t="s">
        <v>80</v>
      </c>
      <c r="G815" s="208"/>
      <c r="H815" s="212">
        <v>1</v>
      </c>
      <c r="I815" s="213"/>
      <c r="J815" s="208"/>
      <c r="K815" s="208"/>
      <c r="L815" s="214"/>
      <c r="M815" s="215"/>
      <c r="N815" s="216"/>
      <c r="O815" s="216"/>
      <c r="P815" s="216"/>
      <c r="Q815" s="216"/>
      <c r="R815" s="216"/>
      <c r="S815" s="216"/>
      <c r="T815" s="217"/>
      <c r="AT815" s="218" t="s">
        <v>176</v>
      </c>
      <c r="AU815" s="218" t="s">
        <v>80</v>
      </c>
      <c r="AV815" s="13" t="s">
        <v>82</v>
      </c>
      <c r="AW815" s="13" t="s">
        <v>30</v>
      </c>
      <c r="AX815" s="13" t="s">
        <v>80</v>
      </c>
      <c r="AY815" s="218" t="s">
        <v>166</v>
      </c>
    </row>
    <row r="816" spans="1:65" s="2" customFormat="1" ht="16.5" customHeight="1">
      <c r="A816" s="35"/>
      <c r="B816" s="36"/>
      <c r="C816" s="193" t="s">
        <v>838</v>
      </c>
      <c r="D816" s="193" t="s">
        <v>170</v>
      </c>
      <c r="E816" s="194" t="s">
        <v>839</v>
      </c>
      <c r="F816" s="195" t="s">
        <v>840</v>
      </c>
      <c r="G816" s="196" t="s">
        <v>836</v>
      </c>
      <c r="H816" s="197">
        <v>1</v>
      </c>
      <c r="I816" s="198"/>
      <c r="J816" s="199">
        <f>ROUND(I816*H816,2)</f>
        <v>0</v>
      </c>
      <c r="K816" s="200"/>
      <c r="L816" s="40"/>
      <c r="M816" s="201" t="s">
        <v>1</v>
      </c>
      <c r="N816" s="202" t="s">
        <v>38</v>
      </c>
      <c r="O816" s="72"/>
      <c r="P816" s="203">
        <f>O816*H816</f>
        <v>0</v>
      </c>
      <c r="Q816" s="203">
        <v>0</v>
      </c>
      <c r="R816" s="203">
        <f>Q816*H816</f>
        <v>0</v>
      </c>
      <c r="S816" s="203">
        <v>0</v>
      </c>
      <c r="T816" s="204">
        <f>S816*H816</f>
        <v>0</v>
      </c>
      <c r="U816" s="35"/>
      <c r="V816" s="35"/>
      <c r="W816" s="35"/>
      <c r="X816" s="35"/>
      <c r="Y816" s="35"/>
      <c r="Z816" s="35"/>
      <c r="AA816" s="35"/>
      <c r="AB816" s="35"/>
      <c r="AC816" s="35"/>
      <c r="AD816" s="35"/>
      <c r="AE816" s="35"/>
      <c r="AR816" s="205" t="s">
        <v>830</v>
      </c>
      <c r="AT816" s="205" t="s">
        <v>170</v>
      </c>
      <c r="AU816" s="205" t="s">
        <v>80</v>
      </c>
      <c r="AY816" s="18" t="s">
        <v>166</v>
      </c>
      <c r="BE816" s="206">
        <f>IF(N816="základní",J816,0)</f>
        <v>0</v>
      </c>
      <c r="BF816" s="206">
        <f>IF(N816="snížená",J816,0)</f>
        <v>0</v>
      </c>
      <c r="BG816" s="206">
        <f>IF(N816="zákl. přenesená",J816,0)</f>
        <v>0</v>
      </c>
      <c r="BH816" s="206">
        <f>IF(N816="sníž. přenesená",J816,0)</f>
        <v>0</v>
      </c>
      <c r="BI816" s="206">
        <f>IF(N816="nulová",J816,0)</f>
        <v>0</v>
      </c>
      <c r="BJ816" s="18" t="s">
        <v>80</v>
      </c>
      <c r="BK816" s="206">
        <f>ROUND(I816*H816,2)</f>
        <v>0</v>
      </c>
      <c r="BL816" s="18" t="s">
        <v>830</v>
      </c>
      <c r="BM816" s="205" t="s">
        <v>841</v>
      </c>
    </row>
    <row r="817" spans="1:51" s="13" customFormat="1" ht="11.25">
      <c r="B817" s="207"/>
      <c r="C817" s="208"/>
      <c r="D817" s="209" t="s">
        <v>176</v>
      </c>
      <c r="E817" s="210" t="s">
        <v>1</v>
      </c>
      <c r="F817" s="211" t="s">
        <v>80</v>
      </c>
      <c r="G817" s="208"/>
      <c r="H817" s="212">
        <v>1</v>
      </c>
      <c r="I817" s="213"/>
      <c r="J817" s="208"/>
      <c r="K817" s="208"/>
      <c r="L817" s="214"/>
      <c r="M817" s="263"/>
      <c r="N817" s="264"/>
      <c r="O817" s="264"/>
      <c r="P817" s="264"/>
      <c r="Q817" s="264"/>
      <c r="R817" s="264"/>
      <c r="S817" s="264"/>
      <c r="T817" s="265"/>
      <c r="AT817" s="218" t="s">
        <v>176</v>
      </c>
      <c r="AU817" s="218" t="s">
        <v>80</v>
      </c>
      <c r="AV817" s="13" t="s">
        <v>82</v>
      </c>
      <c r="AW817" s="13" t="s">
        <v>30</v>
      </c>
      <c r="AX817" s="13" t="s">
        <v>80</v>
      </c>
      <c r="AY817" s="218" t="s">
        <v>166</v>
      </c>
    </row>
    <row r="818" spans="1:51" s="2" customFormat="1" ht="6.95" customHeight="1">
      <c r="A818" s="35"/>
      <c r="B818" s="55"/>
      <c r="C818" s="56"/>
      <c r="D818" s="56"/>
      <c r="E818" s="56"/>
      <c r="F818" s="56"/>
      <c r="G818" s="56"/>
      <c r="H818" s="56"/>
      <c r="I818" s="56"/>
      <c r="J818" s="56"/>
      <c r="K818" s="56"/>
      <c r="L818" s="40"/>
      <c r="M818" s="35"/>
      <c r="O818" s="35"/>
      <c r="P818" s="35"/>
      <c r="Q818" s="35"/>
      <c r="R818" s="35"/>
      <c r="S818" s="35"/>
      <c r="T818" s="35"/>
      <c r="U818" s="35"/>
      <c r="V818" s="35"/>
      <c r="W818" s="35"/>
      <c r="X818" s="35"/>
      <c r="Y818" s="35"/>
      <c r="Z818" s="35"/>
      <c r="AA818" s="35"/>
      <c r="AB818" s="35"/>
      <c r="AC818" s="35"/>
      <c r="AD818" s="35"/>
      <c r="AE818" s="35"/>
    </row>
  </sheetData>
  <sheetProtection algorithmName="SHA-512" hashValue="Fc5OORBHYF+ejPognY/eLkiyw8Ln63nr5Wu/vJvv5paDuG6JusUKZrHZmakEw9USivZhJcb3aiWv7nAUtM2v+A==" saltValue="SVFJ7e6qaxI5JdbL9+eooECcdA5N4LGL/cVttcAn153SeB6SJXf3UZCdFCHS9FQbdmO77Uxy5Da1xw4ObNwlew==" spinCount="100000" sheet="1" objects="1" scenarios="1" formatColumns="0" formatRows="0" autoFilter="0"/>
  <autoFilter ref="C153:K817"/>
  <mergeCells count="12">
    <mergeCell ref="E146:H146"/>
    <mergeCell ref="L2:V2"/>
    <mergeCell ref="E85:H85"/>
    <mergeCell ref="E87:H87"/>
    <mergeCell ref="E89:H89"/>
    <mergeCell ref="E142:H142"/>
    <mergeCell ref="E144:H14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8" t="s">
        <v>93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82</v>
      </c>
    </row>
    <row r="4" spans="1:46" s="1" customFormat="1" ht="24.95" customHeight="1">
      <c r="B4" s="21"/>
      <c r="D4" s="118" t="s">
        <v>107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5" t="str">
        <f>'Rekapitulace stavby'!K6</f>
        <v>MŠ Naděje, K Hájku 2972, FM - oprava kanalizace</v>
      </c>
      <c r="F7" s="316"/>
      <c r="G7" s="316"/>
      <c r="H7" s="316"/>
      <c r="L7" s="21"/>
    </row>
    <row r="8" spans="1:46" s="1" customFormat="1" ht="12" customHeight="1">
      <c r="B8" s="21"/>
      <c r="D8" s="120" t="s">
        <v>108</v>
      </c>
      <c r="L8" s="21"/>
    </row>
    <row r="9" spans="1:46" s="2" customFormat="1" ht="16.5" customHeight="1">
      <c r="A9" s="35"/>
      <c r="B9" s="40"/>
      <c r="C9" s="35"/>
      <c r="D9" s="35"/>
      <c r="E9" s="315" t="s">
        <v>842</v>
      </c>
      <c r="F9" s="317"/>
      <c r="G9" s="317"/>
      <c r="H9" s="317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110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8" t="s">
        <v>843</v>
      </c>
      <c r="F11" s="317"/>
      <c r="G11" s="317"/>
      <c r="H11" s="317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19. 2. 2022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21</v>
      </c>
      <c r="F17" s="35"/>
      <c r="G17" s="35"/>
      <c r="H17" s="35"/>
      <c r="I17" s="120" t="s">
        <v>26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27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9" t="str">
        <f>'Rekapitulace stavby'!E14</f>
        <v>Vyplň údaj</v>
      </c>
      <c r="F20" s="320"/>
      <c r="G20" s="320"/>
      <c r="H20" s="320"/>
      <c r="I20" s="120" t="s">
        <v>26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29</v>
      </c>
      <c r="E22" s="35"/>
      <c r="F22" s="35"/>
      <c r="G22" s="35"/>
      <c r="H22" s="35"/>
      <c r="I22" s="120" t="s">
        <v>25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21</v>
      </c>
      <c r="F23" s="35"/>
      <c r="G23" s="35"/>
      <c r="H23" s="35"/>
      <c r="I23" s="120" t="s">
        <v>26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31</v>
      </c>
      <c r="E25" s="35"/>
      <c r="F25" s="35"/>
      <c r="G25" s="35"/>
      <c r="H25" s="35"/>
      <c r="I25" s="120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21</v>
      </c>
      <c r="F26" s="35"/>
      <c r="G26" s="35"/>
      <c r="H26" s="35"/>
      <c r="I26" s="120" t="s">
        <v>26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32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21" t="s">
        <v>1</v>
      </c>
      <c r="F29" s="321"/>
      <c r="G29" s="321"/>
      <c r="H29" s="321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33</v>
      </c>
      <c r="E32" s="35"/>
      <c r="F32" s="35"/>
      <c r="G32" s="35"/>
      <c r="H32" s="35"/>
      <c r="I32" s="35"/>
      <c r="J32" s="127">
        <f>ROUND(J124,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35</v>
      </c>
      <c r="G34" s="35"/>
      <c r="H34" s="35"/>
      <c r="I34" s="128" t="s">
        <v>34</v>
      </c>
      <c r="J34" s="128" t="s">
        <v>36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37</v>
      </c>
      <c r="E35" s="120" t="s">
        <v>38</v>
      </c>
      <c r="F35" s="130">
        <f>ROUND((SUM(BE124:BE136)),  2)</f>
        <v>0</v>
      </c>
      <c r="G35" s="35"/>
      <c r="H35" s="35"/>
      <c r="I35" s="131">
        <v>0.21</v>
      </c>
      <c r="J35" s="130">
        <f>ROUND(((SUM(BE124:BE136))*I35),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39</v>
      </c>
      <c r="F36" s="130">
        <f>ROUND((SUM(BF124:BF136)),  2)</f>
        <v>0</v>
      </c>
      <c r="G36" s="35"/>
      <c r="H36" s="35"/>
      <c r="I36" s="131">
        <v>0.15</v>
      </c>
      <c r="J36" s="130">
        <f>ROUND(((SUM(BF124:BF136))*I36),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40</v>
      </c>
      <c r="F37" s="130">
        <f>ROUND((SUM(BG124:BG136)),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41</v>
      </c>
      <c r="F38" s="130">
        <f>ROUND((SUM(BH124:BH136)),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42</v>
      </c>
      <c r="F39" s="130">
        <f>ROUND((SUM(BI124:BI136)),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43</v>
      </c>
      <c r="E41" s="134"/>
      <c r="F41" s="134"/>
      <c r="G41" s="135" t="s">
        <v>44</v>
      </c>
      <c r="H41" s="136" t="s">
        <v>45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112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2" t="str">
        <f>E7</f>
        <v>MŠ Naděje, K Hájku 2972, FM - oprava kanalizace</v>
      </c>
      <c r="F85" s="323"/>
      <c r="G85" s="323"/>
      <c r="H85" s="32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108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2" t="s">
        <v>842</v>
      </c>
      <c r="F87" s="324"/>
      <c r="G87" s="324"/>
      <c r="H87" s="324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110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69" t="str">
        <f>E11</f>
        <v>100 - Elektroinstalace</v>
      </c>
      <c r="F89" s="324"/>
      <c r="G89" s="324"/>
      <c r="H89" s="324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 xml:space="preserve"> </v>
      </c>
      <c r="G91" s="37"/>
      <c r="H91" s="37"/>
      <c r="I91" s="30" t="s">
        <v>22</v>
      </c>
      <c r="J91" s="67" t="str">
        <f>IF(J14="","",J14)</f>
        <v>19. 2. 2022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 xml:space="preserve"> </v>
      </c>
      <c r="G93" s="37"/>
      <c r="H93" s="37"/>
      <c r="I93" s="30" t="s">
        <v>29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27</v>
      </c>
      <c r="D94" s="37"/>
      <c r="E94" s="37"/>
      <c r="F94" s="28" t="str">
        <f>IF(E20="","",E20)</f>
        <v>Vyplň údaj</v>
      </c>
      <c r="G94" s="37"/>
      <c r="H94" s="37"/>
      <c r="I94" s="30" t="s">
        <v>31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113</v>
      </c>
      <c r="D96" s="151"/>
      <c r="E96" s="151"/>
      <c r="F96" s="151"/>
      <c r="G96" s="151"/>
      <c r="H96" s="151"/>
      <c r="I96" s="151"/>
      <c r="J96" s="152" t="s">
        <v>114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115</v>
      </c>
      <c r="D98" s="37"/>
      <c r="E98" s="37"/>
      <c r="F98" s="37"/>
      <c r="G98" s="37"/>
      <c r="H98" s="37"/>
      <c r="I98" s="37"/>
      <c r="J98" s="85">
        <f>J124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116</v>
      </c>
    </row>
    <row r="99" spans="1:47" s="9" customFormat="1" ht="24.95" customHeight="1">
      <c r="B99" s="154"/>
      <c r="C99" s="155"/>
      <c r="D99" s="156" t="s">
        <v>844</v>
      </c>
      <c r="E99" s="157"/>
      <c r="F99" s="157"/>
      <c r="G99" s="157"/>
      <c r="H99" s="157"/>
      <c r="I99" s="157"/>
      <c r="J99" s="158">
        <f>J125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845</v>
      </c>
      <c r="E100" s="162"/>
      <c r="F100" s="162"/>
      <c r="G100" s="162"/>
      <c r="H100" s="162"/>
      <c r="I100" s="162"/>
      <c r="J100" s="163">
        <f>J126</f>
        <v>0</v>
      </c>
      <c r="K100" s="105"/>
      <c r="L100" s="164"/>
    </row>
    <row r="101" spans="1:47" s="9" customFormat="1" ht="24.95" customHeight="1">
      <c r="B101" s="154"/>
      <c r="C101" s="155"/>
      <c r="D101" s="156" t="s">
        <v>149</v>
      </c>
      <c r="E101" s="157"/>
      <c r="F101" s="157"/>
      <c r="G101" s="157"/>
      <c r="H101" s="157"/>
      <c r="I101" s="157"/>
      <c r="J101" s="158">
        <f>J129</f>
        <v>0</v>
      </c>
      <c r="K101" s="155"/>
      <c r="L101" s="159"/>
    </row>
    <row r="102" spans="1:47" s="9" customFormat="1" ht="24.95" customHeight="1">
      <c r="B102" s="154"/>
      <c r="C102" s="155"/>
      <c r="D102" s="156" t="s">
        <v>150</v>
      </c>
      <c r="E102" s="157"/>
      <c r="F102" s="157"/>
      <c r="G102" s="157"/>
      <c r="H102" s="157"/>
      <c r="I102" s="157"/>
      <c r="J102" s="158">
        <f>J134</f>
        <v>0</v>
      </c>
      <c r="K102" s="155"/>
      <c r="L102" s="159"/>
    </row>
    <row r="103" spans="1:47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47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47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24.95" customHeight="1">
      <c r="A109" s="35"/>
      <c r="B109" s="36"/>
      <c r="C109" s="24" t="s">
        <v>151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6.5" customHeight="1">
      <c r="A112" s="35"/>
      <c r="B112" s="36"/>
      <c r="C112" s="37"/>
      <c r="D112" s="37"/>
      <c r="E112" s="322" t="str">
        <f>E7</f>
        <v>MŠ Naděje, K Hájku 2972, FM - oprava kanalizace</v>
      </c>
      <c r="F112" s="323"/>
      <c r="G112" s="323"/>
      <c r="H112" s="323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1" customFormat="1" ht="12" customHeight="1">
      <c r="B113" s="22"/>
      <c r="C113" s="30" t="s">
        <v>108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pans="1:65" s="2" customFormat="1" ht="16.5" customHeight="1">
      <c r="A114" s="35"/>
      <c r="B114" s="36"/>
      <c r="C114" s="37"/>
      <c r="D114" s="37"/>
      <c r="E114" s="322" t="s">
        <v>842</v>
      </c>
      <c r="F114" s="324"/>
      <c r="G114" s="324"/>
      <c r="H114" s="324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110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269" t="str">
        <f>E11</f>
        <v>100 - Elektroinstalace</v>
      </c>
      <c r="F116" s="324"/>
      <c r="G116" s="324"/>
      <c r="H116" s="324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30" t="s">
        <v>20</v>
      </c>
      <c r="D118" s="37"/>
      <c r="E118" s="37"/>
      <c r="F118" s="28" t="str">
        <f>F14</f>
        <v xml:space="preserve"> </v>
      </c>
      <c r="G118" s="37"/>
      <c r="H118" s="37"/>
      <c r="I118" s="30" t="s">
        <v>22</v>
      </c>
      <c r="J118" s="67" t="str">
        <f>IF(J14="","",J14)</f>
        <v>19. 2. 2022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24</v>
      </c>
      <c r="D120" s="37"/>
      <c r="E120" s="37"/>
      <c r="F120" s="28" t="str">
        <f>E17</f>
        <v xml:space="preserve"> </v>
      </c>
      <c r="G120" s="37"/>
      <c r="H120" s="37"/>
      <c r="I120" s="30" t="s">
        <v>29</v>
      </c>
      <c r="J120" s="33" t="str">
        <f>E23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27</v>
      </c>
      <c r="D121" s="37"/>
      <c r="E121" s="37"/>
      <c r="F121" s="28" t="str">
        <f>IF(E20="","",E20)</f>
        <v>Vyplň údaj</v>
      </c>
      <c r="G121" s="37"/>
      <c r="H121" s="37"/>
      <c r="I121" s="30" t="s">
        <v>31</v>
      </c>
      <c r="J121" s="33" t="str">
        <f>E26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65"/>
      <c r="B123" s="166"/>
      <c r="C123" s="167" t="s">
        <v>152</v>
      </c>
      <c r="D123" s="168" t="s">
        <v>58</v>
      </c>
      <c r="E123" s="168" t="s">
        <v>54</v>
      </c>
      <c r="F123" s="168" t="s">
        <v>55</v>
      </c>
      <c r="G123" s="168" t="s">
        <v>153</v>
      </c>
      <c r="H123" s="168" t="s">
        <v>154</v>
      </c>
      <c r="I123" s="168" t="s">
        <v>155</v>
      </c>
      <c r="J123" s="169" t="s">
        <v>114</v>
      </c>
      <c r="K123" s="170" t="s">
        <v>156</v>
      </c>
      <c r="L123" s="171"/>
      <c r="M123" s="76" t="s">
        <v>1</v>
      </c>
      <c r="N123" s="77" t="s">
        <v>37</v>
      </c>
      <c r="O123" s="77" t="s">
        <v>157</v>
      </c>
      <c r="P123" s="77" t="s">
        <v>158</v>
      </c>
      <c r="Q123" s="77" t="s">
        <v>159</v>
      </c>
      <c r="R123" s="77" t="s">
        <v>160</v>
      </c>
      <c r="S123" s="77" t="s">
        <v>161</v>
      </c>
      <c r="T123" s="78" t="s">
        <v>162</v>
      </c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/>
    </row>
    <row r="124" spans="1:65" s="2" customFormat="1" ht="22.9" customHeight="1">
      <c r="A124" s="35"/>
      <c r="B124" s="36"/>
      <c r="C124" s="83" t="s">
        <v>163</v>
      </c>
      <c r="D124" s="37"/>
      <c r="E124" s="37"/>
      <c r="F124" s="37"/>
      <c r="G124" s="37"/>
      <c r="H124" s="37"/>
      <c r="I124" s="37"/>
      <c r="J124" s="172">
        <f>BK124</f>
        <v>0</v>
      </c>
      <c r="K124" s="37"/>
      <c r="L124" s="40"/>
      <c r="M124" s="79"/>
      <c r="N124" s="173"/>
      <c r="O124" s="80"/>
      <c r="P124" s="174">
        <f>P125+P129+P134</f>
        <v>0</v>
      </c>
      <c r="Q124" s="80"/>
      <c r="R124" s="174">
        <f>R125+R129+R134</f>
        <v>0</v>
      </c>
      <c r="S124" s="80"/>
      <c r="T124" s="175">
        <f>T125+T129+T134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72</v>
      </c>
      <c r="AU124" s="18" t="s">
        <v>116</v>
      </c>
      <c r="BK124" s="176">
        <f>BK125+BK129+BK134</f>
        <v>0</v>
      </c>
    </row>
    <row r="125" spans="1:65" s="12" customFormat="1" ht="25.9" customHeight="1">
      <c r="B125" s="177"/>
      <c r="C125" s="178"/>
      <c r="D125" s="179" t="s">
        <v>72</v>
      </c>
      <c r="E125" s="180" t="s">
        <v>208</v>
      </c>
      <c r="F125" s="180" t="s">
        <v>846</v>
      </c>
      <c r="G125" s="178"/>
      <c r="H125" s="178"/>
      <c r="I125" s="181"/>
      <c r="J125" s="182">
        <f>BK125</f>
        <v>0</v>
      </c>
      <c r="K125" s="178"/>
      <c r="L125" s="183"/>
      <c r="M125" s="184"/>
      <c r="N125" s="185"/>
      <c r="O125" s="185"/>
      <c r="P125" s="186">
        <f>P126</f>
        <v>0</v>
      </c>
      <c r="Q125" s="185"/>
      <c r="R125" s="186">
        <f>R126</f>
        <v>0</v>
      </c>
      <c r="S125" s="185"/>
      <c r="T125" s="187">
        <f>T126</f>
        <v>0</v>
      </c>
      <c r="AR125" s="188" t="s">
        <v>99</v>
      </c>
      <c r="AT125" s="189" t="s">
        <v>72</v>
      </c>
      <c r="AU125" s="189" t="s">
        <v>73</v>
      </c>
      <c r="AY125" s="188" t="s">
        <v>166</v>
      </c>
      <c r="BK125" s="190">
        <f>BK126</f>
        <v>0</v>
      </c>
    </row>
    <row r="126" spans="1:65" s="12" customFormat="1" ht="22.9" customHeight="1">
      <c r="B126" s="177"/>
      <c r="C126" s="178"/>
      <c r="D126" s="179" t="s">
        <v>72</v>
      </c>
      <c r="E126" s="191" t="s">
        <v>847</v>
      </c>
      <c r="F126" s="191" t="s">
        <v>848</v>
      </c>
      <c r="G126" s="178"/>
      <c r="H126" s="178"/>
      <c r="I126" s="181"/>
      <c r="J126" s="192">
        <f>BK126</f>
        <v>0</v>
      </c>
      <c r="K126" s="178"/>
      <c r="L126" s="183"/>
      <c r="M126" s="184"/>
      <c r="N126" s="185"/>
      <c r="O126" s="185"/>
      <c r="P126" s="186">
        <f>SUM(P127:P128)</f>
        <v>0</v>
      </c>
      <c r="Q126" s="185"/>
      <c r="R126" s="186">
        <f>SUM(R127:R128)</f>
        <v>0</v>
      </c>
      <c r="S126" s="185"/>
      <c r="T126" s="187">
        <f>SUM(T127:T128)</f>
        <v>0</v>
      </c>
      <c r="AR126" s="188" t="s">
        <v>99</v>
      </c>
      <c r="AT126" s="189" t="s">
        <v>72</v>
      </c>
      <c r="AU126" s="189" t="s">
        <v>80</v>
      </c>
      <c r="AY126" s="188" t="s">
        <v>166</v>
      </c>
      <c r="BK126" s="190">
        <f>SUM(BK127:BK128)</f>
        <v>0</v>
      </c>
    </row>
    <row r="127" spans="1:65" s="2" customFormat="1" ht="33" customHeight="1">
      <c r="A127" s="35"/>
      <c r="B127" s="36"/>
      <c r="C127" s="193" t="s">
        <v>80</v>
      </c>
      <c r="D127" s="193" t="s">
        <v>170</v>
      </c>
      <c r="E127" s="194" t="s">
        <v>849</v>
      </c>
      <c r="F127" s="195" t="s">
        <v>850</v>
      </c>
      <c r="G127" s="196" t="s">
        <v>240</v>
      </c>
      <c r="H127" s="197">
        <v>1</v>
      </c>
      <c r="I127" s="198"/>
      <c r="J127" s="199">
        <f>ROUND(I127*H127,2)</f>
        <v>0</v>
      </c>
      <c r="K127" s="200"/>
      <c r="L127" s="40"/>
      <c r="M127" s="201" t="s">
        <v>1</v>
      </c>
      <c r="N127" s="202" t="s">
        <v>38</v>
      </c>
      <c r="O127" s="72"/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5" t="s">
        <v>332</v>
      </c>
      <c r="AT127" s="205" t="s">
        <v>170</v>
      </c>
      <c r="AU127" s="205" t="s">
        <v>82</v>
      </c>
      <c r="AY127" s="18" t="s">
        <v>166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8" t="s">
        <v>80</v>
      </c>
      <c r="BK127" s="206">
        <f>ROUND(I127*H127,2)</f>
        <v>0</v>
      </c>
      <c r="BL127" s="18" t="s">
        <v>332</v>
      </c>
      <c r="BM127" s="205" t="s">
        <v>851</v>
      </c>
    </row>
    <row r="128" spans="1:65" s="13" customFormat="1" ht="11.25">
      <c r="B128" s="207"/>
      <c r="C128" s="208"/>
      <c r="D128" s="209" t="s">
        <v>176</v>
      </c>
      <c r="E128" s="210" t="s">
        <v>1</v>
      </c>
      <c r="F128" s="211" t="s">
        <v>80</v>
      </c>
      <c r="G128" s="208"/>
      <c r="H128" s="212">
        <v>1</v>
      </c>
      <c r="I128" s="213"/>
      <c r="J128" s="208"/>
      <c r="K128" s="208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176</v>
      </c>
      <c r="AU128" s="218" t="s">
        <v>82</v>
      </c>
      <c r="AV128" s="13" t="s">
        <v>82</v>
      </c>
      <c r="AW128" s="13" t="s">
        <v>30</v>
      </c>
      <c r="AX128" s="13" t="s">
        <v>80</v>
      </c>
      <c r="AY128" s="218" t="s">
        <v>166</v>
      </c>
    </row>
    <row r="129" spans="1:65" s="12" customFormat="1" ht="25.9" customHeight="1">
      <c r="B129" s="177"/>
      <c r="C129" s="178"/>
      <c r="D129" s="179" t="s">
        <v>72</v>
      </c>
      <c r="E129" s="180" t="s">
        <v>816</v>
      </c>
      <c r="F129" s="180" t="s">
        <v>817</v>
      </c>
      <c r="G129" s="178"/>
      <c r="H129" s="178"/>
      <c r="I129" s="181"/>
      <c r="J129" s="182">
        <f>BK129</f>
        <v>0</v>
      </c>
      <c r="K129" s="178"/>
      <c r="L129" s="183"/>
      <c r="M129" s="184"/>
      <c r="N129" s="185"/>
      <c r="O129" s="185"/>
      <c r="P129" s="186">
        <f>SUM(P130:P133)</f>
        <v>0</v>
      </c>
      <c r="Q129" s="185"/>
      <c r="R129" s="186">
        <f>SUM(R130:R133)</f>
        <v>0</v>
      </c>
      <c r="S129" s="185"/>
      <c r="T129" s="187">
        <f>SUM(T130:T133)</f>
        <v>0</v>
      </c>
      <c r="AR129" s="188" t="s">
        <v>174</v>
      </c>
      <c r="AT129" s="189" t="s">
        <v>72</v>
      </c>
      <c r="AU129" s="189" t="s">
        <v>73</v>
      </c>
      <c r="AY129" s="188" t="s">
        <v>166</v>
      </c>
      <c r="BK129" s="190">
        <f>SUM(BK130:BK133)</f>
        <v>0</v>
      </c>
    </row>
    <row r="130" spans="1:65" s="2" customFormat="1" ht="16.5" customHeight="1">
      <c r="A130" s="35"/>
      <c r="B130" s="36"/>
      <c r="C130" s="193" t="s">
        <v>82</v>
      </c>
      <c r="D130" s="193" t="s">
        <v>170</v>
      </c>
      <c r="E130" s="194" t="s">
        <v>852</v>
      </c>
      <c r="F130" s="195" t="s">
        <v>853</v>
      </c>
      <c r="G130" s="196" t="s">
        <v>821</v>
      </c>
      <c r="H130" s="197">
        <v>75</v>
      </c>
      <c r="I130" s="198"/>
      <c r="J130" s="199">
        <f>ROUND(I130*H130,2)</f>
        <v>0</v>
      </c>
      <c r="K130" s="200"/>
      <c r="L130" s="40"/>
      <c r="M130" s="201" t="s">
        <v>1</v>
      </c>
      <c r="N130" s="202" t="s">
        <v>38</v>
      </c>
      <c r="O130" s="72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5" t="s">
        <v>822</v>
      </c>
      <c r="AT130" s="205" t="s">
        <v>170</v>
      </c>
      <c r="AU130" s="205" t="s">
        <v>80</v>
      </c>
      <c r="AY130" s="18" t="s">
        <v>166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8" t="s">
        <v>80</v>
      </c>
      <c r="BK130" s="206">
        <f>ROUND(I130*H130,2)</f>
        <v>0</v>
      </c>
      <c r="BL130" s="18" t="s">
        <v>822</v>
      </c>
      <c r="BM130" s="205" t="s">
        <v>854</v>
      </c>
    </row>
    <row r="131" spans="1:65" s="13" customFormat="1" ht="11.25">
      <c r="B131" s="207"/>
      <c r="C131" s="208"/>
      <c r="D131" s="209" t="s">
        <v>176</v>
      </c>
      <c r="E131" s="210" t="s">
        <v>1</v>
      </c>
      <c r="F131" s="211" t="s">
        <v>855</v>
      </c>
      <c r="G131" s="208"/>
      <c r="H131" s="212">
        <v>75</v>
      </c>
      <c r="I131" s="213"/>
      <c r="J131" s="208"/>
      <c r="K131" s="208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176</v>
      </c>
      <c r="AU131" s="218" t="s">
        <v>80</v>
      </c>
      <c r="AV131" s="13" t="s">
        <v>82</v>
      </c>
      <c r="AW131" s="13" t="s">
        <v>30</v>
      </c>
      <c r="AX131" s="13" t="s">
        <v>73</v>
      </c>
      <c r="AY131" s="218" t="s">
        <v>166</v>
      </c>
    </row>
    <row r="132" spans="1:65" s="14" customFormat="1" ht="11.25">
      <c r="B132" s="219"/>
      <c r="C132" s="220"/>
      <c r="D132" s="209" t="s">
        <v>176</v>
      </c>
      <c r="E132" s="221" t="s">
        <v>1</v>
      </c>
      <c r="F132" s="222" t="s">
        <v>178</v>
      </c>
      <c r="G132" s="220"/>
      <c r="H132" s="223">
        <v>75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176</v>
      </c>
      <c r="AU132" s="229" t="s">
        <v>80</v>
      </c>
      <c r="AV132" s="14" t="s">
        <v>99</v>
      </c>
      <c r="AW132" s="14" t="s">
        <v>30</v>
      </c>
      <c r="AX132" s="14" t="s">
        <v>80</v>
      </c>
      <c r="AY132" s="229" t="s">
        <v>166</v>
      </c>
    </row>
    <row r="133" spans="1:65" s="2" customFormat="1" ht="24.2" customHeight="1">
      <c r="A133" s="35"/>
      <c r="B133" s="36"/>
      <c r="C133" s="241" t="s">
        <v>99</v>
      </c>
      <c r="D133" s="241" t="s">
        <v>208</v>
      </c>
      <c r="E133" s="242" t="s">
        <v>856</v>
      </c>
      <c r="F133" s="243" t="s">
        <v>857</v>
      </c>
      <c r="G133" s="244" t="s">
        <v>836</v>
      </c>
      <c r="H133" s="245">
        <v>1</v>
      </c>
      <c r="I133" s="246"/>
      <c r="J133" s="247">
        <f>ROUND(I133*H133,2)</f>
        <v>0</v>
      </c>
      <c r="K133" s="248"/>
      <c r="L133" s="249"/>
      <c r="M133" s="250" t="s">
        <v>1</v>
      </c>
      <c r="N133" s="251" t="s">
        <v>38</v>
      </c>
      <c r="O133" s="72"/>
      <c r="P133" s="203">
        <f>O133*H133</f>
        <v>0</v>
      </c>
      <c r="Q133" s="203">
        <v>0</v>
      </c>
      <c r="R133" s="203">
        <f>Q133*H133</f>
        <v>0</v>
      </c>
      <c r="S133" s="203">
        <v>0</v>
      </c>
      <c r="T133" s="20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5" t="s">
        <v>822</v>
      </c>
      <c r="AT133" s="205" t="s">
        <v>208</v>
      </c>
      <c r="AU133" s="205" t="s">
        <v>80</v>
      </c>
      <c r="AY133" s="18" t="s">
        <v>166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8" t="s">
        <v>80</v>
      </c>
      <c r="BK133" s="206">
        <f>ROUND(I133*H133,2)</f>
        <v>0</v>
      </c>
      <c r="BL133" s="18" t="s">
        <v>822</v>
      </c>
      <c r="BM133" s="205" t="s">
        <v>858</v>
      </c>
    </row>
    <row r="134" spans="1:65" s="12" customFormat="1" ht="25.9" customHeight="1">
      <c r="B134" s="177"/>
      <c r="C134" s="178"/>
      <c r="D134" s="179" t="s">
        <v>72</v>
      </c>
      <c r="E134" s="180" t="s">
        <v>825</v>
      </c>
      <c r="F134" s="180" t="s">
        <v>826</v>
      </c>
      <c r="G134" s="178"/>
      <c r="H134" s="178"/>
      <c r="I134" s="181"/>
      <c r="J134" s="182">
        <f>BK134</f>
        <v>0</v>
      </c>
      <c r="K134" s="178"/>
      <c r="L134" s="183"/>
      <c r="M134" s="184"/>
      <c r="N134" s="185"/>
      <c r="O134" s="185"/>
      <c r="P134" s="186">
        <f>SUM(P135:P136)</f>
        <v>0</v>
      </c>
      <c r="Q134" s="185"/>
      <c r="R134" s="186">
        <f>SUM(R135:R136)</f>
        <v>0</v>
      </c>
      <c r="S134" s="185"/>
      <c r="T134" s="187">
        <f>SUM(T135:T136)</f>
        <v>0</v>
      </c>
      <c r="AR134" s="188" t="s">
        <v>174</v>
      </c>
      <c r="AT134" s="189" t="s">
        <v>72</v>
      </c>
      <c r="AU134" s="189" t="s">
        <v>73</v>
      </c>
      <c r="AY134" s="188" t="s">
        <v>166</v>
      </c>
      <c r="BK134" s="190">
        <f>SUM(BK135:BK136)</f>
        <v>0</v>
      </c>
    </row>
    <row r="135" spans="1:65" s="2" customFormat="1" ht="16.5" customHeight="1">
      <c r="A135" s="35"/>
      <c r="B135" s="36"/>
      <c r="C135" s="193" t="s">
        <v>174</v>
      </c>
      <c r="D135" s="193" t="s">
        <v>170</v>
      </c>
      <c r="E135" s="194" t="s">
        <v>859</v>
      </c>
      <c r="F135" s="195" t="s">
        <v>860</v>
      </c>
      <c r="G135" s="196" t="s">
        <v>240</v>
      </c>
      <c r="H135" s="197">
        <v>3</v>
      </c>
      <c r="I135" s="198"/>
      <c r="J135" s="199">
        <f>ROUND(I135*H135,2)</f>
        <v>0</v>
      </c>
      <c r="K135" s="200"/>
      <c r="L135" s="40"/>
      <c r="M135" s="201" t="s">
        <v>1</v>
      </c>
      <c r="N135" s="202" t="s">
        <v>38</v>
      </c>
      <c r="O135" s="72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5" t="s">
        <v>830</v>
      </c>
      <c r="AT135" s="205" t="s">
        <v>170</v>
      </c>
      <c r="AU135" s="205" t="s">
        <v>80</v>
      </c>
      <c r="AY135" s="18" t="s">
        <v>166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8" t="s">
        <v>80</v>
      </c>
      <c r="BK135" s="206">
        <f>ROUND(I135*H135,2)</f>
        <v>0</v>
      </c>
      <c r="BL135" s="18" t="s">
        <v>830</v>
      </c>
      <c r="BM135" s="205" t="s">
        <v>861</v>
      </c>
    </row>
    <row r="136" spans="1:65" s="13" customFormat="1" ht="11.25">
      <c r="B136" s="207"/>
      <c r="C136" s="208"/>
      <c r="D136" s="209" t="s">
        <v>176</v>
      </c>
      <c r="E136" s="210" t="s">
        <v>1</v>
      </c>
      <c r="F136" s="211" t="s">
        <v>99</v>
      </c>
      <c r="G136" s="208"/>
      <c r="H136" s="212">
        <v>3</v>
      </c>
      <c r="I136" s="213"/>
      <c r="J136" s="208"/>
      <c r="K136" s="208"/>
      <c r="L136" s="214"/>
      <c r="M136" s="263"/>
      <c r="N136" s="264"/>
      <c r="O136" s="264"/>
      <c r="P136" s="264"/>
      <c r="Q136" s="264"/>
      <c r="R136" s="264"/>
      <c r="S136" s="264"/>
      <c r="T136" s="265"/>
      <c r="AT136" s="218" t="s">
        <v>176</v>
      </c>
      <c r="AU136" s="218" t="s">
        <v>80</v>
      </c>
      <c r="AV136" s="13" t="s">
        <v>82</v>
      </c>
      <c r="AW136" s="13" t="s">
        <v>30</v>
      </c>
      <c r="AX136" s="13" t="s">
        <v>80</v>
      </c>
      <c r="AY136" s="218" t="s">
        <v>166</v>
      </c>
    </row>
    <row r="137" spans="1:65" s="2" customFormat="1" ht="6.95" customHeight="1">
      <c r="A137" s="35"/>
      <c r="B137" s="55"/>
      <c r="C137" s="56"/>
      <c r="D137" s="56"/>
      <c r="E137" s="56"/>
      <c r="F137" s="56"/>
      <c r="G137" s="56"/>
      <c r="H137" s="56"/>
      <c r="I137" s="56"/>
      <c r="J137" s="56"/>
      <c r="K137" s="56"/>
      <c r="L137" s="40"/>
      <c r="M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</sheetData>
  <sheetProtection algorithmName="SHA-512" hashValue="aAS8B+DVfUPEijXdr79dQX33ksicHlNM2wK3W3ULlxvFYtP6ucGXPtlayWo8zfyM07wz/vcAbAhEp0R5YsAZFg==" saltValue="UGK9TFZbuqVCL3Z/E0KBqVKDBCxUuUmBTxbXIrA/+/3/u4X+12NfWnGMVxRoxiOTHl2CvWGNWZlSLm+L/BSMiQ==" spinCount="100000" sheet="1" objects="1" scenarios="1" formatColumns="0" formatRows="0" autoFilter="0"/>
  <autoFilter ref="C123:K136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8" t="s">
        <v>100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82</v>
      </c>
    </row>
    <row r="4" spans="1:46" s="1" customFormat="1" ht="24.95" customHeight="1">
      <c r="B4" s="21"/>
      <c r="D4" s="118" t="s">
        <v>107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5" t="str">
        <f>'Rekapitulace stavby'!K6</f>
        <v>MŠ Naděje, K Hájku 2972, FM - oprava kanalizace</v>
      </c>
      <c r="F7" s="316"/>
      <c r="G7" s="316"/>
      <c r="H7" s="316"/>
      <c r="L7" s="21"/>
    </row>
    <row r="8" spans="1:46" ht="12.75">
      <c r="B8" s="21"/>
      <c r="D8" s="120" t="s">
        <v>108</v>
      </c>
      <c r="L8" s="21"/>
    </row>
    <row r="9" spans="1:46" s="1" customFormat="1" ht="16.5" customHeight="1">
      <c r="B9" s="21"/>
      <c r="E9" s="315" t="s">
        <v>842</v>
      </c>
      <c r="F9" s="314"/>
      <c r="G9" s="314"/>
      <c r="H9" s="314"/>
      <c r="L9" s="21"/>
    </row>
    <row r="10" spans="1:46" s="1" customFormat="1" ht="12" customHeight="1">
      <c r="B10" s="21"/>
      <c r="D10" s="120" t="s">
        <v>110</v>
      </c>
      <c r="L10" s="21"/>
    </row>
    <row r="11" spans="1:46" s="2" customFormat="1" ht="16.5" customHeight="1">
      <c r="A11" s="35"/>
      <c r="B11" s="40"/>
      <c r="C11" s="35"/>
      <c r="D11" s="35"/>
      <c r="E11" s="325" t="s">
        <v>862</v>
      </c>
      <c r="F11" s="317"/>
      <c r="G11" s="317"/>
      <c r="H11" s="317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863</v>
      </c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18" t="s">
        <v>864</v>
      </c>
      <c r="F13" s="317"/>
      <c r="G13" s="317"/>
      <c r="H13" s="317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20" t="s">
        <v>18</v>
      </c>
      <c r="E15" s="35"/>
      <c r="F15" s="111" t="s">
        <v>1</v>
      </c>
      <c r="G15" s="35"/>
      <c r="H15" s="35"/>
      <c r="I15" s="120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20</v>
      </c>
      <c r="E16" s="35"/>
      <c r="F16" s="111" t="s">
        <v>21</v>
      </c>
      <c r="G16" s="35"/>
      <c r="H16" s="35"/>
      <c r="I16" s="120" t="s">
        <v>22</v>
      </c>
      <c r="J16" s="121" t="str">
        <f>'Rekapitulace stavby'!AN8</f>
        <v>19. 2. 2022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0" t="s">
        <v>24</v>
      </c>
      <c r="E18" s="35"/>
      <c r="F18" s="35"/>
      <c r="G18" s="35"/>
      <c r="H18" s="35"/>
      <c r="I18" s="120" t="s">
        <v>25</v>
      </c>
      <c r="J18" s="111" t="s">
        <v>1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1" t="s">
        <v>21</v>
      </c>
      <c r="F19" s="35"/>
      <c r="G19" s="35"/>
      <c r="H19" s="35"/>
      <c r="I19" s="120" t="s">
        <v>26</v>
      </c>
      <c r="J19" s="111" t="s">
        <v>1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0" t="s">
        <v>27</v>
      </c>
      <c r="E21" s="35"/>
      <c r="F21" s="35"/>
      <c r="G21" s="35"/>
      <c r="H21" s="35"/>
      <c r="I21" s="120" t="s">
        <v>25</v>
      </c>
      <c r="J21" s="31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19" t="str">
        <f>'Rekapitulace stavby'!E14</f>
        <v>Vyplň údaj</v>
      </c>
      <c r="F22" s="320"/>
      <c r="G22" s="320"/>
      <c r="H22" s="320"/>
      <c r="I22" s="120" t="s">
        <v>26</v>
      </c>
      <c r="J22" s="31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0" t="s">
        <v>29</v>
      </c>
      <c r="E24" s="35"/>
      <c r="F24" s="35"/>
      <c r="G24" s="35"/>
      <c r="H24" s="35"/>
      <c r="I24" s="120" t="s">
        <v>25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1" t="s">
        <v>21</v>
      </c>
      <c r="F25" s="35"/>
      <c r="G25" s="35"/>
      <c r="H25" s="35"/>
      <c r="I25" s="120" t="s">
        <v>26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0" t="s">
        <v>31</v>
      </c>
      <c r="E27" s="35"/>
      <c r="F27" s="35"/>
      <c r="G27" s="35"/>
      <c r="H27" s="35"/>
      <c r="I27" s="120" t="s">
        <v>25</v>
      </c>
      <c r="J27" s="111" t="s">
        <v>1</v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1" t="s">
        <v>21</v>
      </c>
      <c r="F28" s="35"/>
      <c r="G28" s="35"/>
      <c r="H28" s="35"/>
      <c r="I28" s="120" t="s">
        <v>26</v>
      </c>
      <c r="J28" s="111" t="s">
        <v>1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0" t="s">
        <v>32</v>
      </c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2"/>
      <c r="B31" s="123"/>
      <c r="C31" s="122"/>
      <c r="D31" s="122"/>
      <c r="E31" s="321" t="s">
        <v>1</v>
      </c>
      <c r="F31" s="321"/>
      <c r="G31" s="321"/>
      <c r="H31" s="321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6" t="s">
        <v>33</v>
      </c>
      <c r="E34" s="35"/>
      <c r="F34" s="35"/>
      <c r="G34" s="35"/>
      <c r="H34" s="35"/>
      <c r="I34" s="35"/>
      <c r="J34" s="127">
        <f>ROUND(J130,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5"/>
      <c r="E35" s="125"/>
      <c r="F35" s="125"/>
      <c r="G35" s="125"/>
      <c r="H35" s="125"/>
      <c r="I35" s="125"/>
      <c r="J35" s="125"/>
      <c r="K35" s="12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8" t="s">
        <v>35</v>
      </c>
      <c r="G36" s="35"/>
      <c r="H36" s="35"/>
      <c r="I36" s="128" t="s">
        <v>34</v>
      </c>
      <c r="J36" s="128" t="s">
        <v>36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9" t="s">
        <v>37</v>
      </c>
      <c r="E37" s="120" t="s">
        <v>38</v>
      </c>
      <c r="F37" s="130">
        <f>ROUND((SUM(BE130:BE375)),  2)</f>
        <v>0</v>
      </c>
      <c r="G37" s="35"/>
      <c r="H37" s="35"/>
      <c r="I37" s="131">
        <v>0.21</v>
      </c>
      <c r="J37" s="130">
        <f>ROUND(((SUM(BE130:BE375))*I37),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0" t="s">
        <v>39</v>
      </c>
      <c r="F38" s="130">
        <f>ROUND((SUM(BF130:BF375)),  2)</f>
        <v>0</v>
      </c>
      <c r="G38" s="35"/>
      <c r="H38" s="35"/>
      <c r="I38" s="131">
        <v>0.15</v>
      </c>
      <c r="J38" s="130">
        <f>ROUND(((SUM(BF130:BF375))*I38),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40</v>
      </c>
      <c r="F39" s="130">
        <f>ROUND((SUM(BG130:BG375)),  2)</f>
        <v>0</v>
      </c>
      <c r="G39" s="35"/>
      <c r="H39" s="35"/>
      <c r="I39" s="131">
        <v>0.21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20" t="s">
        <v>41</v>
      </c>
      <c r="F40" s="130">
        <f>ROUND((SUM(BH130:BH375)),  2)</f>
        <v>0</v>
      </c>
      <c r="G40" s="35"/>
      <c r="H40" s="35"/>
      <c r="I40" s="131">
        <v>0.15</v>
      </c>
      <c r="J40" s="130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0" t="s">
        <v>42</v>
      </c>
      <c r="F41" s="130">
        <f>ROUND((SUM(BI130:BI375)),  2)</f>
        <v>0</v>
      </c>
      <c r="G41" s="35"/>
      <c r="H41" s="35"/>
      <c r="I41" s="131">
        <v>0</v>
      </c>
      <c r="J41" s="130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2"/>
      <c r="D43" s="133" t="s">
        <v>43</v>
      </c>
      <c r="E43" s="134"/>
      <c r="F43" s="134"/>
      <c r="G43" s="135" t="s">
        <v>44</v>
      </c>
      <c r="H43" s="136" t="s">
        <v>45</v>
      </c>
      <c r="I43" s="134"/>
      <c r="J43" s="137">
        <f>SUM(J34:J41)</f>
        <v>0</v>
      </c>
      <c r="K43" s="138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112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2" t="str">
        <f>E7</f>
        <v>MŠ Naděje, K Hájku 2972, FM - oprava kanalizace</v>
      </c>
      <c r="F85" s="323"/>
      <c r="G85" s="323"/>
      <c r="H85" s="32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108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22" t="s">
        <v>842</v>
      </c>
      <c r="F87" s="299"/>
      <c r="G87" s="299"/>
      <c r="H87" s="299"/>
      <c r="I87" s="23"/>
      <c r="J87" s="23"/>
      <c r="K87" s="23"/>
      <c r="L87" s="21"/>
    </row>
    <row r="88" spans="1:31" s="1" customFormat="1" ht="12" customHeight="1">
      <c r="B88" s="22"/>
      <c r="C88" s="30" t="s">
        <v>110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26" t="s">
        <v>862</v>
      </c>
      <c r="F89" s="324"/>
      <c r="G89" s="324"/>
      <c r="H89" s="324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863</v>
      </c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269" t="str">
        <f>E13</f>
        <v>200_1 - Vnitřní část</v>
      </c>
      <c r="F91" s="324"/>
      <c r="G91" s="324"/>
      <c r="H91" s="324"/>
      <c r="I91" s="37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 xml:space="preserve"> </v>
      </c>
      <c r="G93" s="37"/>
      <c r="H93" s="37"/>
      <c r="I93" s="30" t="s">
        <v>22</v>
      </c>
      <c r="J93" s="67" t="str">
        <f>IF(J16="","",J16)</f>
        <v>19. 2. 2022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 xml:space="preserve"> </v>
      </c>
      <c r="G95" s="37"/>
      <c r="H95" s="37"/>
      <c r="I95" s="30" t="s">
        <v>29</v>
      </c>
      <c r="J95" s="33" t="str">
        <f>E25</f>
        <v xml:space="preserve"> 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27</v>
      </c>
      <c r="D96" s="37"/>
      <c r="E96" s="37"/>
      <c r="F96" s="28" t="str">
        <f>IF(E22="","",E22)</f>
        <v>Vyplň údaj</v>
      </c>
      <c r="G96" s="37"/>
      <c r="H96" s="37"/>
      <c r="I96" s="30" t="s">
        <v>31</v>
      </c>
      <c r="J96" s="33" t="str">
        <f>E28</f>
        <v xml:space="preserve"> 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0" t="s">
        <v>113</v>
      </c>
      <c r="D98" s="151"/>
      <c r="E98" s="151"/>
      <c r="F98" s="151"/>
      <c r="G98" s="151"/>
      <c r="H98" s="151"/>
      <c r="I98" s="151"/>
      <c r="J98" s="152" t="s">
        <v>114</v>
      </c>
      <c r="K98" s="151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3" t="s">
        <v>115</v>
      </c>
      <c r="D100" s="37"/>
      <c r="E100" s="37"/>
      <c r="F100" s="37"/>
      <c r="G100" s="37"/>
      <c r="H100" s="37"/>
      <c r="I100" s="37"/>
      <c r="J100" s="85">
        <f>J130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116</v>
      </c>
    </row>
    <row r="101" spans="1:47" s="9" customFormat="1" ht="24.95" customHeight="1">
      <c r="B101" s="154"/>
      <c r="C101" s="155"/>
      <c r="D101" s="156" t="s">
        <v>137</v>
      </c>
      <c r="E101" s="157"/>
      <c r="F101" s="157"/>
      <c r="G101" s="157"/>
      <c r="H101" s="157"/>
      <c r="I101" s="157"/>
      <c r="J101" s="158">
        <f>J131</f>
        <v>0</v>
      </c>
      <c r="K101" s="155"/>
      <c r="L101" s="159"/>
    </row>
    <row r="102" spans="1:47" s="10" customFormat="1" ht="19.899999999999999" customHeight="1">
      <c r="B102" s="160"/>
      <c r="C102" s="105"/>
      <c r="D102" s="161" t="s">
        <v>139</v>
      </c>
      <c r="E102" s="162"/>
      <c r="F102" s="162"/>
      <c r="G102" s="162"/>
      <c r="H102" s="162"/>
      <c r="I102" s="162"/>
      <c r="J102" s="163">
        <f>J132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140</v>
      </c>
      <c r="E103" s="162"/>
      <c r="F103" s="162"/>
      <c r="G103" s="162"/>
      <c r="H103" s="162"/>
      <c r="I103" s="162"/>
      <c r="J103" s="163">
        <f>J201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141</v>
      </c>
      <c r="E104" s="162"/>
      <c r="F104" s="162"/>
      <c r="G104" s="162"/>
      <c r="H104" s="162"/>
      <c r="I104" s="162"/>
      <c r="J104" s="163">
        <f>J271</f>
        <v>0</v>
      </c>
      <c r="K104" s="105"/>
      <c r="L104" s="164"/>
    </row>
    <row r="105" spans="1:47" s="9" customFormat="1" ht="24.95" customHeight="1">
      <c r="B105" s="154"/>
      <c r="C105" s="155"/>
      <c r="D105" s="156" t="s">
        <v>149</v>
      </c>
      <c r="E105" s="157"/>
      <c r="F105" s="157"/>
      <c r="G105" s="157"/>
      <c r="H105" s="157"/>
      <c r="I105" s="157"/>
      <c r="J105" s="158">
        <f>J368</f>
        <v>0</v>
      </c>
      <c r="K105" s="155"/>
      <c r="L105" s="159"/>
    </row>
    <row r="106" spans="1:47" s="9" customFormat="1" ht="24.95" customHeight="1">
      <c r="B106" s="154"/>
      <c r="C106" s="155"/>
      <c r="D106" s="156" t="s">
        <v>150</v>
      </c>
      <c r="E106" s="157"/>
      <c r="F106" s="157"/>
      <c r="G106" s="157"/>
      <c r="H106" s="157"/>
      <c r="I106" s="157"/>
      <c r="J106" s="158">
        <f>J372</f>
        <v>0</v>
      </c>
      <c r="K106" s="155"/>
      <c r="L106" s="159"/>
    </row>
    <row r="107" spans="1:47" s="2" customFormat="1" ht="21.7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6.95" customHeight="1">
      <c r="A108" s="35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pans="1:47" s="2" customFormat="1" ht="6.95" customHeight="1">
      <c r="A112" s="35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31" s="2" customFormat="1" ht="24.95" customHeight="1">
      <c r="A113" s="35"/>
      <c r="B113" s="36"/>
      <c r="C113" s="24" t="s">
        <v>151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12" customHeight="1">
      <c r="A115" s="35"/>
      <c r="B115" s="36"/>
      <c r="C115" s="30" t="s">
        <v>16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16.5" customHeight="1">
      <c r="A116" s="35"/>
      <c r="B116" s="36"/>
      <c r="C116" s="37"/>
      <c r="D116" s="37"/>
      <c r="E116" s="322" t="str">
        <f>E7</f>
        <v>MŠ Naděje, K Hájku 2972, FM - oprava kanalizace</v>
      </c>
      <c r="F116" s="323"/>
      <c r="G116" s="323"/>
      <c r="H116" s="323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1" customFormat="1" ht="12" customHeight="1">
      <c r="B117" s="22"/>
      <c r="C117" s="30" t="s">
        <v>108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pans="1:31" s="1" customFormat="1" ht="16.5" customHeight="1">
      <c r="B118" s="22"/>
      <c r="C118" s="23"/>
      <c r="D118" s="23"/>
      <c r="E118" s="322" t="s">
        <v>842</v>
      </c>
      <c r="F118" s="299"/>
      <c r="G118" s="299"/>
      <c r="H118" s="299"/>
      <c r="I118" s="23"/>
      <c r="J118" s="23"/>
      <c r="K118" s="23"/>
      <c r="L118" s="21"/>
    </row>
    <row r="119" spans="1:31" s="1" customFormat="1" ht="12" customHeight="1">
      <c r="B119" s="22"/>
      <c r="C119" s="30" t="s">
        <v>110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pans="1:31" s="2" customFormat="1" ht="16.5" customHeight="1">
      <c r="A120" s="35"/>
      <c r="B120" s="36"/>
      <c r="C120" s="37"/>
      <c r="D120" s="37"/>
      <c r="E120" s="326" t="s">
        <v>862</v>
      </c>
      <c r="F120" s="324"/>
      <c r="G120" s="324"/>
      <c r="H120" s="324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863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269" t="str">
        <f>E13</f>
        <v>200_1 - Vnitřní část</v>
      </c>
      <c r="F122" s="324"/>
      <c r="G122" s="324"/>
      <c r="H122" s="324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20</v>
      </c>
      <c r="D124" s="37"/>
      <c r="E124" s="37"/>
      <c r="F124" s="28" t="str">
        <f>F16</f>
        <v xml:space="preserve"> </v>
      </c>
      <c r="G124" s="37"/>
      <c r="H124" s="37"/>
      <c r="I124" s="30" t="s">
        <v>22</v>
      </c>
      <c r="J124" s="67" t="str">
        <f>IF(J16="","",J16)</f>
        <v>19. 2. 2022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24</v>
      </c>
      <c r="D126" s="37"/>
      <c r="E126" s="37"/>
      <c r="F126" s="28" t="str">
        <f>E19</f>
        <v xml:space="preserve"> </v>
      </c>
      <c r="G126" s="37"/>
      <c r="H126" s="37"/>
      <c r="I126" s="30" t="s">
        <v>29</v>
      </c>
      <c r="J126" s="33" t="str">
        <f>E25</f>
        <v xml:space="preserve"> 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30" t="s">
        <v>27</v>
      </c>
      <c r="D127" s="37"/>
      <c r="E127" s="37"/>
      <c r="F127" s="28" t="str">
        <f>IF(E22="","",E22)</f>
        <v>Vyplň údaj</v>
      </c>
      <c r="G127" s="37"/>
      <c r="H127" s="37"/>
      <c r="I127" s="30" t="s">
        <v>31</v>
      </c>
      <c r="J127" s="33" t="str">
        <f>E28</f>
        <v xml:space="preserve"> 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0.3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11" customFormat="1" ht="29.25" customHeight="1">
      <c r="A129" s="165"/>
      <c r="B129" s="166"/>
      <c r="C129" s="167" t="s">
        <v>152</v>
      </c>
      <c r="D129" s="168" t="s">
        <v>58</v>
      </c>
      <c r="E129" s="168" t="s">
        <v>54</v>
      </c>
      <c r="F129" s="168" t="s">
        <v>55</v>
      </c>
      <c r="G129" s="168" t="s">
        <v>153</v>
      </c>
      <c r="H129" s="168" t="s">
        <v>154</v>
      </c>
      <c r="I129" s="168" t="s">
        <v>155</v>
      </c>
      <c r="J129" s="169" t="s">
        <v>114</v>
      </c>
      <c r="K129" s="170" t="s">
        <v>156</v>
      </c>
      <c r="L129" s="171"/>
      <c r="M129" s="76" t="s">
        <v>1</v>
      </c>
      <c r="N129" s="77" t="s">
        <v>37</v>
      </c>
      <c r="O129" s="77" t="s">
        <v>157</v>
      </c>
      <c r="P129" s="77" t="s">
        <v>158</v>
      </c>
      <c r="Q129" s="77" t="s">
        <v>159</v>
      </c>
      <c r="R129" s="77" t="s">
        <v>160</v>
      </c>
      <c r="S129" s="77" t="s">
        <v>161</v>
      </c>
      <c r="T129" s="78" t="s">
        <v>162</v>
      </c>
      <c r="U129" s="165"/>
      <c r="V129" s="165"/>
      <c r="W129" s="165"/>
      <c r="X129" s="165"/>
      <c r="Y129" s="165"/>
      <c r="Z129" s="165"/>
      <c r="AA129" s="165"/>
      <c r="AB129" s="165"/>
      <c r="AC129" s="165"/>
      <c r="AD129" s="165"/>
      <c r="AE129" s="165"/>
    </row>
    <row r="130" spans="1:65" s="2" customFormat="1" ht="22.9" customHeight="1">
      <c r="A130" s="35"/>
      <c r="B130" s="36"/>
      <c r="C130" s="83" t="s">
        <v>163</v>
      </c>
      <c r="D130" s="37"/>
      <c r="E130" s="37"/>
      <c r="F130" s="37"/>
      <c r="G130" s="37"/>
      <c r="H130" s="37"/>
      <c r="I130" s="37"/>
      <c r="J130" s="172">
        <f>BK130</f>
        <v>0</v>
      </c>
      <c r="K130" s="37"/>
      <c r="L130" s="40"/>
      <c r="M130" s="79"/>
      <c r="N130" s="173"/>
      <c r="O130" s="80"/>
      <c r="P130" s="174">
        <f>P131+P368+P372</f>
        <v>0</v>
      </c>
      <c r="Q130" s="80"/>
      <c r="R130" s="174">
        <f>R131+R368+R372</f>
        <v>0.9597</v>
      </c>
      <c r="S130" s="80"/>
      <c r="T130" s="175">
        <f>T131+T368+T372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72</v>
      </c>
      <c r="AU130" s="18" t="s">
        <v>116</v>
      </c>
      <c r="BK130" s="176">
        <f>BK131+BK368+BK372</f>
        <v>0</v>
      </c>
    </row>
    <row r="131" spans="1:65" s="12" customFormat="1" ht="25.9" customHeight="1">
      <c r="B131" s="177"/>
      <c r="C131" s="178"/>
      <c r="D131" s="179" t="s">
        <v>72</v>
      </c>
      <c r="E131" s="180" t="s">
        <v>492</v>
      </c>
      <c r="F131" s="180" t="s">
        <v>493</v>
      </c>
      <c r="G131" s="178"/>
      <c r="H131" s="178"/>
      <c r="I131" s="181"/>
      <c r="J131" s="182">
        <f>BK131</f>
        <v>0</v>
      </c>
      <c r="K131" s="178"/>
      <c r="L131" s="183"/>
      <c r="M131" s="184"/>
      <c r="N131" s="185"/>
      <c r="O131" s="185"/>
      <c r="P131" s="186">
        <f>P132+P201+P271</f>
        <v>0</v>
      </c>
      <c r="Q131" s="185"/>
      <c r="R131" s="186">
        <f>R132+R201+R271</f>
        <v>0.9597</v>
      </c>
      <c r="S131" s="185"/>
      <c r="T131" s="187">
        <f>T132+T201+T271</f>
        <v>0</v>
      </c>
      <c r="AR131" s="188" t="s">
        <v>82</v>
      </c>
      <c r="AT131" s="189" t="s">
        <v>72</v>
      </c>
      <c r="AU131" s="189" t="s">
        <v>73</v>
      </c>
      <c r="AY131" s="188" t="s">
        <v>166</v>
      </c>
      <c r="BK131" s="190">
        <f>BK132+BK201+BK271</f>
        <v>0</v>
      </c>
    </row>
    <row r="132" spans="1:65" s="12" customFormat="1" ht="22.9" customHeight="1">
      <c r="B132" s="177"/>
      <c r="C132" s="178"/>
      <c r="D132" s="179" t="s">
        <v>72</v>
      </c>
      <c r="E132" s="191" t="s">
        <v>527</v>
      </c>
      <c r="F132" s="191" t="s">
        <v>528</v>
      </c>
      <c r="G132" s="178"/>
      <c r="H132" s="178"/>
      <c r="I132" s="181"/>
      <c r="J132" s="192">
        <f>BK132</f>
        <v>0</v>
      </c>
      <c r="K132" s="178"/>
      <c r="L132" s="183"/>
      <c r="M132" s="184"/>
      <c r="N132" s="185"/>
      <c r="O132" s="185"/>
      <c r="P132" s="186">
        <f>SUM(P133:P200)</f>
        <v>0</v>
      </c>
      <c r="Q132" s="185"/>
      <c r="R132" s="186">
        <f>SUM(R133:R200)</f>
        <v>0.53403999999999996</v>
      </c>
      <c r="S132" s="185"/>
      <c r="T132" s="187">
        <f>SUM(T133:T200)</f>
        <v>0</v>
      </c>
      <c r="AR132" s="188" t="s">
        <v>82</v>
      </c>
      <c r="AT132" s="189" t="s">
        <v>72</v>
      </c>
      <c r="AU132" s="189" t="s">
        <v>80</v>
      </c>
      <c r="AY132" s="188" t="s">
        <v>166</v>
      </c>
      <c r="BK132" s="190">
        <f>SUM(BK133:BK200)</f>
        <v>0</v>
      </c>
    </row>
    <row r="133" spans="1:65" s="2" customFormat="1" ht="21.75" customHeight="1">
      <c r="A133" s="35"/>
      <c r="B133" s="36"/>
      <c r="C133" s="193" t="s">
        <v>80</v>
      </c>
      <c r="D133" s="193" t="s">
        <v>170</v>
      </c>
      <c r="E133" s="194" t="s">
        <v>865</v>
      </c>
      <c r="F133" s="195" t="s">
        <v>866</v>
      </c>
      <c r="G133" s="196" t="s">
        <v>436</v>
      </c>
      <c r="H133" s="197">
        <v>41</v>
      </c>
      <c r="I133" s="198"/>
      <c r="J133" s="199">
        <f>ROUND(I133*H133,2)</f>
        <v>0</v>
      </c>
      <c r="K133" s="200"/>
      <c r="L133" s="40"/>
      <c r="M133" s="201" t="s">
        <v>1</v>
      </c>
      <c r="N133" s="202" t="s">
        <v>38</v>
      </c>
      <c r="O133" s="72"/>
      <c r="P133" s="203">
        <f>O133*H133</f>
        <v>0</v>
      </c>
      <c r="Q133" s="203">
        <v>1.42E-3</v>
      </c>
      <c r="R133" s="203">
        <f>Q133*H133</f>
        <v>5.8220000000000001E-2</v>
      </c>
      <c r="S133" s="203">
        <v>0</v>
      </c>
      <c r="T133" s="20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5" t="s">
        <v>179</v>
      </c>
      <c r="AT133" s="205" t="s">
        <v>170</v>
      </c>
      <c r="AU133" s="205" t="s">
        <v>82</v>
      </c>
      <c r="AY133" s="18" t="s">
        <v>166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8" t="s">
        <v>80</v>
      </c>
      <c r="BK133" s="206">
        <f>ROUND(I133*H133,2)</f>
        <v>0</v>
      </c>
      <c r="BL133" s="18" t="s">
        <v>179</v>
      </c>
      <c r="BM133" s="205" t="s">
        <v>867</v>
      </c>
    </row>
    <row r="134" spans="1:65" s="13" customFormat="1" ht="11.25">
      <c r="B134" s="207"/>
      <c r="C134" s="208"/>
      <c r="D134" s="209" t="s">
        <v>176</v>
      </c>
      <c r="E134" s="210" t="s">
        <v>1</v>
      </c>
      <c r="F134" s="211" t="s">
        <v>449</v>
      </c>
      <c r="G134" s="208"/>
      <c r="H134" s="212">
        <v>41</v>
      </c>
      <c r="I134" s="213"/>
      <c r="J134" s="208"/>
      <c r="K134" s="208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176</v>
      </c>
      <c r="AU134" s="218" t="s">
        <v>82</v>
      </c>
      <c r="AV134" s="13" t="s">
        <v>82</v>
      </c>
      <c r="AW134" s="13" t="s">
        <v>30</v>
      </c>
      <c r="AX134" s="13" t="s">
        <v>73</v>
      </c>
      <c r="AY134" s="218" t="s">
        <v>166</v>
      </c>
    </row>
    <row r="135" spans="1:65" s="14" customFormat="1" ht="11.25">
      <c r="B135" s="219"/>
      <c r="C135" s="220"/>
      <c r="D135" s="209" t="s">
        <v>176</v>
      </c>
      <c r="E135" s="221" t="s">
        <v>1</v>
      </c>
      <c r="F135" s="222" t="s">
        <v>178</v>
      </c>
      <c r="G135" s="220"/>
      <c r="H135" s="223">
        <v>41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176</v>
      </c>
      <c r="AU135" s="229" t="s">
        <v>82</v>
      </c>
      <c r="AV135" s="14" t="s">
        <v>99</v>
      </c>
      <c r="AW135" s="14" t="s">
        <v>30</v>
      </c>
      <c r="AX135" s="14" t="s">
        <v>80</v>
      </c>
      <c r="AY135" s="229" t="s">
        <v>166</v>
      </c>
    </row>
    <row r="136" spans="1:65" s="2" customFormat="1" ht="21.75" customHeight="1">
      <c r="A136" s="35"/>
      <c r="B136" s="36"/>
      <c r="C136" s="193" t="s">
        <v>82</v>
      </c>
      <c r="D136" s="193" t="s">
        <v>170</v>
      </c>
      <c r="E136" s="194" t="s">
        <v>868</v>
      </c>
      <c r="F136" s="195" t="s">
        <v>869</v>
      </c>
      <c r="G136" s="196" t="s">
        <v>436</v>
      </c>
      <c r="H136" s="197">
        <v>2</v>
      </c>
      <c r="I136" s="198"/>
      <c r="J136" s="199">
        <f>ROUND(I136*H136,2)</f>
        <v>0</v>
      </c>
      <c r="K136" s="200"/>
      <c r="L136" s="40"/>
      <c r="M136" s="201" t="s">
        <v>1</v>
      </c>
      <c r="N136" s="202" t="s">
        <v>38</v>
      </c>
      <c r="O136" s="72"/>
      <c r="P136" s="203">
        <f>O136*H136</f>
        <v>0</v>
      </c>
      <c r="Q136" s="203">
        <v>7.4400000000000004E-3</v>
      </c>
      <c r="R136" s="203">
        <f>Q136*H136</f>
        <v>1.4880000000000001E-2</v>
      </c>
      <c r="S136" s="203">
        <v>0</v>
      </c>
      <c r="T136" s="20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5" t="s">
        <v>179</v>
      </c>
      <c r="AT136" s="205" t="s">
        <v>170</v>
      </c>
      <c r="AU136" s="205" t="s">
        <v>82</v>
      </c>
      <c r="AY136" s="18" t="s">
        <v>166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8" t="s">
        <v>80</v>
      </c>
      <c r="BK136" s="206">
        <f>ROUND(I136*H136,2)</f>
        <v>0</v>
      </c>
      <c r="BL136" s="18" t="s">
        <v>179</v>
      </c>
      <c r="BM136" s="205" t="s">
        <v>870</v>
      </c>
    </row>
    <row r="137" spans="1:65" s="13" customFormat="1" ht="11.25">
      <c r="B137" s="207"/>
      <c r="C137" s="208"/>
      <c r="D137" s="209" t="s">
        <v>176</v>
      </c>
      <c r="E137" s="210" t="s">
        <v>1</v>
      </c>
      <c r="F137" s="211" t="s">
        <v>82</v>
      </c>
      <c r="G137" s="208"/>
      <c r="H137" s="212">
        <v>2</v>
      </c>
      <c r="I137" s="213"/>
      <c r="J137" s="208"/>
      <c r="K137" s="208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176</v>
      </c>
      <c r="AU137" s="218" t="s">
        <v>82</v>
      </c>
      <c r="AV137" s="13" t="s">
        <v>82</v>
      </c>
      <c r="AW137" s="13" t="s">
        <v>30</v>
      </c>
      <c r="AX137" s="13" t="s">
        <v>73</v>
      </c>
      <c r="AY137" s="218" t="s">
        <v>166</v>
      </c>
    </row>
    <row r="138" spans="1:65" s="14" customFormat="1" ht="11.25">
      <c r="B138" s="219"/>
      <c r="C138" s="220"/>
      <c r="D138" s="209" t="s">
        <v>176</v>
      </c>
      <c r="E138" s="221" t="s">
        <v>1</v>
      </c>
      <c r="F138" s="222" t="s">
        <v>178</v>
      </c>
      <c r="G138" s="220"/>
      <c r="H138" s="223">
        <v>2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176</v>
      </c>
      <c r="AU138" s="229" t="s">
        <v>82</v>
      </c>
      <c r="AV138" s="14" t="s">
        <v>99</v>
      </c>
      <c r="AW138" s="14" t="s">
        <v>30</v>
      </c>
      <c r="AX138" s="14" t="s">
        <v>80</v>
      </c>
      <c r="AY138" s="229" t="s">
        <v>166</v>
      </c>
    </row>
    <row r="139" spans="1:65" s="2" customFormat="1" ht="21.75" customHeight="1">
      <c r="A139" s="35"/>
      <c r="B139" s="36"/>
      <c r="C139" s="193" t="s">
        <v>99</v>
      </c>
      <c r="D139" s="193" t="s">
        <v>170</v>
      </c>
      <c r="E139" s="194" t="s">
        <v>871</v>
      </c>
      <c r="F139" s="195" t="s">
        <v>872</v>
      </c>
      <c r="G139" s="196" t="s">
        <v>436</v>
      </c>
      <c r="H139" s="197">
        <v>14</v>
      </c>
      <c r="I139" s="198"/>
      <c r="J139" s="199">
        <f>ROUND(I139*H139,2)</f>
        <v>0</v>
      </c>
      <c r="K139" s="200"/>
      <c r="L139" s="40"/>
      <c r="M139" s="201" t="s">
        <v>1</v>
      </c>
      <c r="N139" s="202" t="s">
        <v>38</v>
      </c>
      <c r="O139" s="72"/>
      <c r="P139" s="203">
        <f>O139*H139</f>
        <v>0</v>
      </c>
      <c r="Q139" s="203">
        <v>1.2319999999999999E-2</v>
      </c>
      <c r="R139" s="203">
        <f>Q139*H139</f>
        <v>0.17247999999999999</v>
      </c>
      <c r="S139" s="203">
        <v>0</v>
      </c>
      <c r="T139" s="20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5" t="s">
        <v>179</v>
      </c>
      <c r="AT139" s="205" t="s">
        <v>170</v>
      </c>
      <c r="AU139" s="205" t="s">
        <v>82</v>
      </c>
      <c r="AY139" s="18" t="s">
        <v>166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8" t="s">
        <v>80</v>
      </c>
      <c r="BK139" s="206">
        <f>ROUND(I139*H139,2)</f>
        <v>0</v>
      </c>
      <c r="BL139" s="18" t="s">
        <v>179</v>
      </c>
      <c r="BM139" s="205" t="s">
        <v>873</v>
      </c>
    </row>
    <row r="140" spans="1:65" s="13" customFormat="1" ht="11.25">
      <c r="B140" s="207"/>
      <c r="C140" s="208"/>
      <c r="D140" s="209" t="s">
        <v>176</v>
      </c>
      <c r="E140" s="210" t="s">
        <v>1</v>
      </c>
      <c r="F140" s="211" t="s">
        <v>304</v>
      </c>
      <c r="G140" s="208"/>
      <c r="H140" s="212">
        <v>20</v>
      </c>
      <c r="I140" s="213"/>
      <c r="J140" s="208"/>
      <c r="K140" s="208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176</v>
      </c>
      <c r="AU140" s="218" t="s">
        <v>82</v>
      </c>
      <c r="AV140" s="13" t="s">
        <v>82</v>
      </c>
      <c r="AW140" s="13" t="s">
        <v>30</v>
      </c>
      <c r="AX140" s="13" t="s">
        <v>73</v>
      </c>
      <c r="AY140" s="218" t="s">
        <v>166</v>
      </c>
    </row>
    <row r="141" spans="1:65" s="14" customFormat="1" ht="11.25">
      <c r="B141" s="219"/>
      <c r="C141" s="220"/>
      <c r="D141" s="209" t="s">
        <v>176</v>
      </c>
      <c r="E141" s="221" t="s">
        <v>1</v>
      </c>
      <c r="F141" s="222" t="s">
        <v>178</v>
      </c>
      <c r="G141" s="220"/>
      <c r="H141" s="223">
        <v>20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176</v>
      </c>
      <c r="AU141" s="229" t="s">
        <v>82</v>
      </c>
      <c r="AV141" s="14" t="s">
        <v>99</v>
      </c>
      <c r="AW141" s="14" t="s">
        <v>30</v>
      </c>
      <c r="AX141" s="14" t="s">
        <v>73</v>
      </c>
      <c r="AY141" s="229" t="s">
        <v>166</v>
      </c>
    </row>
    <row r="142" spans="1:65" s="13" customFormat="1" ht="11.25">
      <c r="B142" s="207"/>
      <c r="C142" s="208"/>
      <c r="D142" s="209" t="s">
        <v>176</v>
      </c>
      <c r="E142" s="210" t="s">
        <v>1</v>
      </c>
      <c r="F142" s="211" t="s">
        <v>874</v>
      </c>
      <c r="G142" s="208"/>
      <c r="H142" s="212">
        <v>-6</v>
      </c>
      <c r="I142" s="213"/>
      <c r="J142" s="208"/>
      <c r="K142" s="208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176</v>
      </c>
      <c r="AU142" s="218" t="s">
        <v>82</v>
      </c>
      <c r="AV142" s="13" t="s">
        <v>82</v>
      </c>
      <c r="AW142" s="13" t="s">
        <v>30</v>
      </c>
      <c r="AX142" s="13" t="s">
        <v>73</v>
      </c>
      <c r="AY142" s="218" t="s">
        <v>166</v>
      </c>
    </row>
    <row r="143" spans="1:65" s="14" customFormat="1" ht="11.25">
      <c r="B143" s="219"/>
      <c r="C143" s="220"/>
      <c r="D143" s="209" t="s">
        <v>176</v>
      </c>
      <c r="E143" s="221" t="s">
        <v>1</v>
      </c>
      <c r="F143" s="222" t="s">
        <v>178</v>
      </c>
      <c r="G143" s="220"/>
      <c r="H143" s="223">
        <v>-6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176</v>
      </c>
      <c r="AU143" s="229" t="s">
        <v>82</v>
      </c>
      <c r="AV143" s="14" t="s">
        <v>99</v>
      </c>
      <c r="AW143" s="14" t="s">
        <v>30</v>
      </c>
      <c r="AX143" s="14" t="s">
        <v>73</v>
      </c>
      <c r="AY143" s="229" t="s">
        <v>166</v>
      </c>
    </row>
    <row r="144" spans="1:65" s="15" customFormat="1" ht="11.25">
      <c r="B144" s="230"/>
      <c r="C144" s="231"/>
      <c r="D144" s="209" t="s">
        <v>176</v>
      </c>
      <c r="E144" s="232" t="s">
        <v>1</v>
      </c>
      <c r="F144" s="233" t="s">
        <v>206</v>
      </c>
      <c r="G144" s="231"/>
      <c r="H144" s="234">
        <v>14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176</v>
      </c>
      <c r="AU144" s="240" t="s">
        <v>82</v>
      </c>
      <c r="AV144" s="15" t="s">
        <v>174</v>
      </c>
      <c r="AW144" s="15" t="s">
        <v>30</v>
      </c>
      <c r="AX144" s="15" t="s">
        <v>80</v>
      </c>
      <c r="AY144" s="240" t="s">
        <v>166</v>
      </c>
    </row>
    <row r="145" spans="1:65" s="2" customFormat="1" ht="21.75" customHeight="1">
      <c r="A145" s="35"/>
      <c r="B145" s="36"/>
      <c r="C145" s="193" t="s">
        <v>174</v>
      </c>
      <c r="D145" s="193" t="s">
        <v>170</v>
      </c>
      <c r="E145" s="194" t="s">
        <v>875</v>
      </c>
      <c r="F145" s="195" t="s">
        <v>876</v>
      </c>
      <c r="G145" s="196" t="s">
        <v>436</v>
      </c>
      <c r="H145" s="197">
        <v>11</v>
      </c>
      <c r="I145" s="198"/>
      <c r="J145" s="199">
        <f>ROUND(I145*H145,2)</f>
        <v>0</v>
      </c>
      <c r="K145" s="200"/>
      <c r="L145" s="40"/>
      <c r="M145" s="201" t="s">
        <v>1</v>
      </c>
      <c r="N145" s="202" t="s">
        <v>38</v>
      </c>
      <c r="O145" s="72"/>
      <c r="P145" s="203">
        <f>O145*H145</f>
        <v>0</v>
      </c>
      <c r="Q145" s="203">
        <v>1.975E-2</v>
      </c>
      <c r="R145" s="203">
        <f>Q145*H145</f>
        <v>0.21725</v>
      </c>
      <c r="S145" s="203">
        <v>0</v>
      </c>
      <c r="T145" s="20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5" t="s">
        <v>179</v>
      </c>
      <c r="AT145" s="205" t="s">
        <v>170</v>
      </c>
      <c r="AU145" s="205" t="s">
        <v>82</v>
      </c>
      <c r="AY145" s="18" t="s">
        <v>166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8" t="s">
        <v>80</v>
      </c>
      <c r="BK145" s="206">
        <f>ROUND(I145*H145,2)</f>
        <v>0</v>
      </c>
      <c r="BL145" s="18" t="s">
        <v>179</v>
      </c>
      <c r="BM145" s="205" t="s">
        <v>877</v>
      </c>
    </row>
    <row r="146" spans="1:65" s="13" customFormat="1" ht="11.25">
      <c r="B146" s="207"/>
      <c r="C146" s="208"/>
      <c r="D146" s="209" t="s">
        <v>176</v>
      </c>
      <c r="E146" s="210" t="s">
        <v>1</v>
      </c>
      <c r="F146" s="211" t="s">
        <v>381</v>
      </c>
      <c r="G146" s="208"/>
      <c r="H146" s="212">
        <v>30</v>
      </c>
      <c r="I146" s="213"/>
      <c r="J146" s="208"/>
      <c r="K146" s="208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176</v>
      </c>
      <c r="AU146" s="218" t="s">
        <v>82</v>
      </c>
      <c r="AV146" s="13" t="s">
        <v>82</v>
      </c>
      <c r="AW146" s="13" t="s">
        <v>30</v>
      </c>
      <c r="AX146" s="13" t="s">
        <v>73</v>
      </c>
      <c r="AY146" s="218" t="s">
        <v>166</v>
      </c>
    </row>
    <row r="147" spans="1:65" s="14" customFormat="1" ht="11.25">
      <c r="B147" s="219"/>
      <c r="C147" s="220"/>
      <c r="D147" s="209" t="s">
        <v>176</v>
      </c>
      <c r="E147" s="221" t="s">
        <v>1</v>
      </c>
      <c r="F147" s="222" t="s">
        <v>178</v>
      </c>
      <c r="G147" s="220"/>
      <c r="H147" s="223">
        <v>30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176</v>
      </c>
      <c r="AU147" s="229" t="s">
        <v>82</v>
      </c>
      <c r="AV147" s="14" t="s">
        <v>99</v>
      </c>
      <c r="AW147" s="14" t="s">
        <v>30</v>
      </c>
      <c r="AX147" s="14" t="s">
        <v>73</v>
      </c>
      <c r="AY147" s="229" t="s">
        <v>166</v>
      </c>
    </row>
    <row r="148" spans="1:65" s="13" customFormat="1" ht="11.25">
      <c r="B148" s="207"/>
      <c r="C148" s="208"/>
      <c r="D148" s="209" t="s">
        <v>176</v>
      </c>
      <c r="E148" s="210" t="s">
        <v>1</v>
      </c>
      <c r="F148" s="211" t="s">
        <v>878</v>
      </c>
      <c r="G148" s="208"/>
      <c r="H148" s="212">
        <v>-19</v>
      </c>
      <c r="I148" s="213"/>
      <c r="J148" s="208"/>
      <c r="K148" s="208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176</v>
      </c>
      <c r="AU148" s="218" t="s">
        <v>82</v>
      </c>
      <c r="AV148" s="13" t="s">
        <v>82</v>
      </c>
      <c r="AW148" s="13" t="s">
        <v>30</v>
      </c>
      <c r="AX148" s="13" t="s">
        <v>73</v>
      </c>
      <c r="AY148" s="218" t="s">
        <v>166</v>
      </c>
    </row>
    <row r="149" spans="1:65" s="14" customFormat="1" ht="11.25">
      <c r="B149" s="219"/>
      <c r="C149" s="220"/>
      <c r="D149" s="209" t="s">
        <v>176</v>
      </c>
      <c r="E149" s="221" t="s">
        <v>1</v>
      </c>
      <c r="F149" s="222" t="s">
        <v>178</v>
      </c>
      <c r="G149" s="220"/>
      <c r="H149" s="223">
        <v>-19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176</v>
      </c>
      <c r="AU149" s="229" t="s">
        <v>82</v>
      </c>
      <c r="AV149" s="14" t="s">
        <v>99</v>
      </c>
      <c r="AW149" s="14" t="s">
        <v>30</v>
      </c>
      <c r="AX149" s="14" t="s">
        <v>73</v>
      </c>
      <c r="AY149" s="229" t="s">
        <v>166</v>
      </c>
    </row>
    <row r="150" spans="1:65" s="15" customFormat="1" ht="11.25">
      <c r="B150" s="230"/>
      <c r="C150" s="231"/>
      <c r="D150" s="209" t="s">
        <v>176</v>
      </c>
      <c r="E150" s="232" t="s">
        <v>1</v>
      </c>
      <c r="F150" s="233" t="s">
        <v>206</v>
      </c>
      <c r="G150" s="231"/>
      <c r="H150" s="234">
        <v>11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AT150" s="240" t="s">
        <v>176</v>
      </c>
      <c r="AU150" s="240" t="s">
        <v>82</v>
      </c>
      <c r="AV150" s="15" t="s">
        <v>174</v>
      </c>
      <c r="AW150" s="15" t="s">
        <v>30</v>
      </c>
      <c r="AX150" s="15" t="s">
        <v>80</v>
      </c>
      <c r="AY150" s="240" t="s">
        <v>166</v>
      </c>
    </row>
    <row r="151" spans="1:65" s="2" customFormat="1" ht="16.5" customHeight="1">
      <c r="A151" s="35"/>
      <c r="B151" s="36"/>
      <c r="C151" s="193" t="s">
        <v>196</v>
      </c>
      <c r="D151" s="193" t="s">
        <v>170</v>
      </c>
      <c r="E151" s="194" t="s">
        <v>879</v>
      </c>
      <c r="F151" s="195" t="s">
        <v>880</v>
      </c>
      <c r="G151" s="196" t="s">
        <v>436</v>
      </c>
      <c r="H151" s="197">
        <v>24</v>
      </c>
      <c r="I151" s="198"/>
      <c r="J151" s="199">
        <f>ROUND(I151*H151,2)</f>
        <v>0</v>
      </c>
      <c r="K151" s="200"/>
      <c r="L151" s="40"/>
      <c r="M151" s="201" t="s">
        <v>1</v>
      </c>
      <c r="N151" s="202" t="s">
        <v>38</v>
      </c>
      <c r="O151" s="72"/>
      <c r="P151" s="203">
        <f>O151*H151</f>
        <v>0</v>
      </c>
      <c r="Q151" s="203">
        <v>2.0100000000000001E-3</v>
      </c>
      <c r="R151" s="203">
        <f>Q151*H151</f>
        <v>4.8240000000000005E-2</v>
      </c>
      <c r="S151" s="203">
        <v>0</v>
      </c>
      <c r="T151" s="20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5" t="s">
        <v>179</v>
      </c>
      <c r="AT151" s="205" t="s">
        <v>170</v>
      </c>
      <c r="AU151" s="205" t="s">
        <v>82</v>
      </c>
      <c r="AY151" s="18" t="s">
        <v>166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8" t="s">
        <v>80</v>
      </c>
      <c r="BK151" s="206">
        <f>ROUND(I151*H151,2)</f>
        <v>0</v>
      </c>
      <c r="BL151" s="18" t="s">
        <v>179</v>
      </c>
      <c r="BM151" s="205" t="s">
        <v>881</v>
      </c>
    </row>
    <row r="152" spans="1:65" s="13" customFormat="1" ht="11.25">
      <c r="B152" s="207"/>
      <c r="C152" s="208"/>
      <c r="D152" s="209" t="s">
        <v>176</v>
      </c>
      <c r="E152" s="210" t="s">
        <v>1</v>
      </c>
      <c r="F152" s="211" t="s">
        <v>338</v>
      </c>
      <c r="G152" s="208"/>
      <c r="H152" s="212">
        <v>24</v>
      </c>
      <c r="I152" s="213"/>
      <c r="J152" s="208"/>
      <c r="K152" s="208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176</v>
      </c>
      <c r="AU152" s="218" t="s">
        <v>82</v>
      </c>
      <c r="AV152" s="13" t="s">
        <v>82</v>
      </c>
      <c r="AW152" s="13" t="s">
        <v>30</v>
      </c>
      <c r="AX152" s="13" t="s">
        <v>73</v>
      </c>
      <c r="AY152" s="218" t="s">
        <v>166</v>
      </c>
    </row>
    <row r="153" spans="1:65" s="14" customFormat="1" ht="11.25">
      <c r="B153" s="219"/>
      <c r="C153" s="220"/>
      <c r="D153" s="209" t="s">
        <v>176</v>
      </c>
      <c r="E153" s="221" t="s">
        <v>1</v>
      </c>
      <c r="F153" s="222" t="s">
        <v>178</v>
      </c>
      <c r="G153" s="220"/>
      <c r="H153" s="223">
        <v>24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176</v>
      </c>
      <c r="AU153" s="229" t="s">
        <v>82</v>
      </c>
      <c r="AV153" s="14" t="s">
        <v>99</v>
      </c>
      <c r="AW153" s="14" t="s">
        <v>30</v>
      </c>
      <c r="AX153" s="14" t="s">
        <v>80</v>
      </c>
      <c r="AY153" s="229" t="s">
        <v>166</v>
      </c>
    </row>
    <row r="154" spans="1:65" s="2" customFormat="1" ht="16.5" customHeight="1">
      <c r="A154" s="35"/>
      <c r="B154" s="36"/>
      <c r="C154" s="193" t="s">
        <v>200</v>
      </c>
      <c r="D154" s="193" t="s">
        <v>170</v>
      </c>
      <c r="E154" s="194" t="s">
        <v>882</v>
      </c>
      <c r="F154" s="195" t="s">
        <v>883</v>
      </c>
      <c r="G154" s="196" t="s">
        <v>436</v>
      </c>
      <c r="H154" s="197">
        <v>8</v>
      </c>
      <c r="I154" s="198"/>
      <c r="J154" s="199">
        <f>ROUND(I154*H154,2)</f>
        <v>0</v>
      </c>
      <c r="K154" s="200"/>
      <c r="L154" s="40"/>
      <c r="M154" s="201" t="s">
        <v>1</v>
      </c>
      <c r="N154" s="202" t="s">
        <v>38</v>
      </c>
      <c r="O154" s="72"/>
      <c r="P154" s="203">
        <f>O154*H154</f>
        <v>0</v>
      </c>
      <c r="Q154" s="203">
        <v>4.0999999999999999E-4</v>
      </c>
      <c r="R154" s="203">
        <f>Q154*H154</f>
        <v>3.2799999999999999E-3</v>
      </c>
      <c r="S154" s="203">
        <v>0</v>
      </c>
      <c r="T154" s="20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5" t="s">
        <v>179</v>
      </c>
      <c r="AT154" s="205" t="s">
        <v>170</v>
      </c>
      <c r="AU154" s="205" t="s">
        <v>82</v>
      </c>
      <c r="AY154" s="18" t="s">
        <v>166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8" t="s">
        <v>80</v>
      </c>
      <c r="BK154" s="206">
        <f>ROUND(I154*H154,2)</f>
        <v>0</v>
      </c>
      <c r="BL154" s="18" t="s">
        <v>179</v>
      </c>
      <c r="BM154" s="205" t="s">
        <v>884</v>
      </c>
    </row>
    <row r="155" spans="1:65" s="13" customFormat="1" ht="11.25">
      <c r="B155" s="207"/>
      <c r="C155" s="208"/>
      <c r="D155" s="209" t="s">
        <v>176</v>
      </c>
      <c r="E155" s="210" t="s">
        <v>1</v>
      </c>
      <c r="F155" s="211" t="s">
        <v>211</v>
      </c>
      <c r="G155" s="208"/>
      <c r="H155" s="212">
        <v>8</v>
      </c>
      <c r="I155" s="213"/>
      <c r="J155" s="208"/>
      <c r="K155" s="208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176</v>
      </c>
      <c r="AU155" s="218" t="s">
        <v>82</v>
      </c>
      <c r="AV155" s="13" t="s">
        <v>82</v>
      </c>
      <c r="AW155" s="13" t="s">
        <v>30</v>
      </c>
      <c r="AX155" s="13" t="s">
        <v>73</v>
      </c>
      <c r="AY155" s="218" t="s">
        <v>166</v>
      </c>
    </row>
    <row r="156" spans="1:65" s="14" customFormat="1" ht="11.25">
      <c r="B156" s="219"/>
      <c r="C156" s="220"/>
      <c r="D156" s="209" t="s">
        <v>176</v>
      </c>
      <c r="E156" s="221" t="s">
        <v>1</v>
      </c>
      <c r="F156" s="222" t="s">
        <v>178</v>
      </c>
      <c r="G156" s="220"/>
      <c r="H156" s="223">
        <v>8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176</v>
      </c>
      <c r="AU156" s="229" t="s">
        <v>82</v>
      </c>
      <c r="AV156" s="14" t="s">
        <v>99</v>
      </c>
      <c r="AW156" s="14" t="s">
        <v>30</v>
      </c>
      <c r="AX156" s="14" t="s">
        <v>80</v>
      </c>
      <c r="AY156" s="229" t="s">
        <v>166</v>
      </c>
    </row>
    <row r="157" spans="1:65" s="2" customFormat="1" ht="16.5" customHeight="1">
      <c r="A157" s="35"/>
      <c r="B157" s="36"/>
      <c r="C157" s="193" t="s">
        <v>207</v>
      </c>
      <c r="D157" s="193" t="s">
        <v>170</v>
      </c>
      <c r="E157" s="194" t="s">
        <v>885</v>
      </c>
      <c r="F157" s="195" t="s">
        <v>886</v>
      </c>
      <c r="G157" s="196" t="s">
        <v>436</v>
      </c>
      <c r="H157" s="197">
        <v>4</v>
      </c>
      <c r="I157" s="198"/>
      <c r="J157" s="199">
        <f>ROUND(I157*H157,2)</f>
        <v>0</v>
      </c>
      <c r="K157" s="200"/>
      <c r="L157" s="40"/>
      <c r="M157" s="201" t="s">
        <v>1</v>
      </c>
      <c r="N157" s="202" t="s">
        <v>38</v>
      </c>
      <c r="O157" s="72"/>
      <c r="P157" s="203">
        <f>O157*H157</f>
        <v>0</v>
      </c>
      <c r="Q157" s="203">
        <v>4.8000000000000001E-4</v>
      </c>
      <c r="R157" s="203">
        <f>Q157*H157</f>
        <v>1.92E-3</v>
      </c>
      <c r="S157" s="203">
        <v>0</v>
      </c>
      <c r="T157" s="20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5" t="s">
        <v>179</v>
      </c>
      <c r="AT157" s="205" t="s">
        <v>170</v>
      </c>
      <c r="AU157" s="205" t="s">
        <v>82</v>
      </c>
      <c r="AY157" s="18" t="s">
        <v>166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8" t="s">
        <v>80</v>
      </c>
      <c r="BK157" s="206">
        <f>ROUND(I157*H157,2)</f>
        <v>0</v>
      </c>
      <c r="BL157" s="18" t="s">
        <v>179</v>
      </c>
      <c r="BM157" s="205" t="s">
        <v>887</v>
      </c>
    </row>
    <row r="158" spans="1:65" s="13" customFormat="1" ht="11.25">
      <c r="B158" s="207"/>
      <c r="C158" s="208"/>
      <c r="D158" s="209" t="s">
        <v>176</v>
      </c>
      <c r="E158" s="210" t="s">
        <v>1</v>
      </c>
      <c r="F158" s="211" t="s">
        <v>174</v>
      </c>
      <c r="G158" s="208"/>
      <c r="H158" s="212">
        <v>4</v>
      </c>
      <c r="I158" s="213"/>
      <c r="J158" s="208"/>
      <c r="K158" s="208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176</v>
      </c>
      <c r="AU158" s="218" t="s">
        <v>82</v>
      </c>
      <c r="AV158" s="13" t="s">
        <v>82</v>
      </c>
      <c r="AW158" s="13" t="s">
        <v>30</v>
      </c>
      <c r="AX158" s="13" t="s">
        <v>73</v>
      </c>
      <c r="AY158" s="218" t="s">
        <v>166</v>
      </c>
    </row>
    <row r="159" spans="1:65" s="14" customFormat="1" ht="11.25">
      <c r="B159" s="219"/>
      <c r="C159" s="220"/>
      <c r="D159" s="209" t="s">
        <v>176</v>
      </c>
      <c r="E159" s="221" t="s">
        <v>1</v>
      </c>
      <c r="F159" s="222" t="s">
        <v>178</v>
      </c>
      <c r="G159" s="220"/>
      <c r="H159" s="223">
        <v>4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176</v>
      </c>
      <c r="AU159" s="229" t="s">
        <v>82</v>
      </c>
      <c r="AV159" s="14" t="s">
        <v>99</v>
      </c>
      <c r="AW159" s="14" t="s">
        <v>30</v>
      </c>
      <c r="AX159" s="14" t="s">
        <v>80</v>
      </c>
      <c r="AY159" s="229" t="s">
        <v>166</v>
      </c>
    </row>
    <row r="160" spans="1:65" s="2" customFormat="1" ht="16.5" customHeight="1">
      <c r="A160" s="35"/>
      <c r="B160" s="36"/>
      <c r="C160" s="193" t="s">
        <v>211</v>
      </c>
      <c r="D160" s="193" t="s">
        <v>170</v>
      </c>
      <c r="E160" s="194" t="s">
        <v>888</v>
      </c>
      <c r="F160" s="195" t="s">
        <v>889</v>
      </c>
      <c r="G160" s="196" t="s">
        <v>436</v>
      </c>
      <c r="H160" s="197">
        <v>6</v>
      </c>
      <c r="I160" s="198"/>
      <c r="J160" s="199">
        <f>ROUND(I160*H160,2)</f>
        <v>0</v>
      </c>
      <c r="K160" s="200"/>
      <c r="L160" s="40"/>
      <c r="M160" s="201" t="s">
        <v>1</v>
      </c>
      <c r="N160" s="202" t="s">
        <v>38</v>
      </c>
      <c r="O160" s="72"/>
      <c r="P160" s="203">
        <f>O160*H160</f>
        <v>0</v>
      </c>
      <c r="Q160" s="203">
        <v>2.2399999999999998E-3</v>
      </c>
      <c r="R160" s="203">
        <f>Q160*H160</f>
        <v>1.3439999999999999E-2</v>
      </c>
      <c r="S160" s="203">
        <v>0</v>
      </c>
      <c r="T160" s="20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5" t="s">
        <v>179</v>
      </c>
      <c r="AT160" s="205" t="s">
        <v>170</v>
      </c>
      <c r="AU160" s="205" t="s">
        <v>82</v>
      </c>
      <c r="AY160" s="18" t="s">
        <v>166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8" t="s">
        <v>80</v>
      </c>
      <c r="BK160" s="206">
        <f>ROUND(I160*H160,2)</f>
        <v>0</v>
      </c>
      <c r="BL160" s="18" t="s">
        <v>179</v>
      </c>
      <c r="BM160" s="205" t="s">
        <v>890</v>
      </c>
    </row>
    <row r="161" spans="1:65" s="13" customFormat="1" ht="11.25">
      <c r="B161" s="207"/>
      <c r="C161" s="208"/>
      <c r="D161" s="209" t="s">
        <v>176</v>
      </c>
      <c r="E161" s="210" t="s">
        <v>1</v>
      </c>
      <c r="F161" s="211" t="s">
        <v>200</v>
      </c>
      <c r="G161" s="208"/>
      <c r="H161" s="212">
        <v>6</v>
      </c>
      <c r="I161" s="213"/>
      <c r="J161" s="208"/>
      <c r="K161" s="208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176</v>
      </c>
      <c r="AU161" s="218" t="s">
        <v>82</v>
      </c>
      <c r="AV161" s="13" t="s">
        <v>82</v>
      </c>
      <c r="AW161" s="13" t="s">
        <v>30</v>
      </c>
      <c r="AX161" s="13" t="s">
        <v>73</v>
      </c>
      <c r="AY161" s="218" t="s">
        <v>166</v>
      </c>
    </row>
    <row r="162" spans="1:65" s="14" customFormat="1" ht="11.25">
      <c r="B162" s="219"/>
      <c r="C162" s="220"/>
      <c r="D162" s="209" t="s">
        <v>176</v>
      </c>
      <c r="E162" s="221" t="s">
        <v>1</v>
      </c>
      <c r="F162" s="222" t="s">
        <v>178</v>
      </c>
      <c r="G162" s="220"/>
      <c r="H162" s="223">
        <v>6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176</v>
      </c>
      <c r="AU162" s="229" t="s">
        <v>82</v>
      </c>
      <c r="AV162" s="14" t="s">
        <v>99</v>
      </c>
      <c r="AW162" s="14" t="s">
        <v>30</v>
      </c>
      <c r="AX162" s="14" t="s">
        <v>80</v>
      </c>
      <c r="AY162" s="229" t="s">
        <v>166</v>
      </c>
    </row>
    <row r="163" spans="1:65" s="2" customFormat="1" ht="16.5" customHeight="1">
      <c r="A163" s="35"/>
      <c r="B163" s="36"/>
      <c r="C163" s="241" t="s">
        <v>218</v>
      </c>
      <c r="D163" s="241" t="s">
        <v>208</v>
      </c>
      <c r="E163" s="242" t="s">
        <v>891</v>
      </c>
      <c r="F163" s="243" t="s">
        <v>892</v>
      </c>
      <c r="G163" s="244" t="s">
        <v>240</v>
      </c>
      <c r="H163" s="245">
        <v>1</v>
      </c>
      <c r="I163" s="246"/>
      <c r="J163" s="247">
        <f>ROUND(I163*H163,2)</f>
        <v>0</v>
      </c>
      <c r="K163" s="248"/>
      <c r="L163" s="249"/>
      <c r="M163" s="250" t="s">
        <v>1</v>
      </c>
      <c r="N163" s="251" t="s">
        <v>38</v>
      </c>
      <c r="O163" s="72"/>
      <c r="P163" s="203">
        <f>O163*H163</f>
        <v>0</v>
      </c>
      <c r="Q163" s="203">
        <v>7.6999999999999996E-4</v>
      </c>
      <c r="R163" s="203">
        <f>Q163*H163</f>
        <v>7.6999999999999996E-4</v>
      </c>
      <c r="S163" s="203">
        <v>0</v>
      </c>
      <c r="T163" s="20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5" t="s">
        <v>396</v>
      </c>
      <c r="AT163" s="205" t="s">
        <v>208</v>
      </c>
      <c r="AU163" s="205" t="s">
        <v>82</v>
      </c>
      <c r="AY163" s="18" t="s">
        <v>166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8" t="s">
        <v>80</v>
      </c>
      <c r="BK163" s="206">
        <f>ROUND(I163*H163,2)</f>
        <v>0</v>
      </c>
      <c r="BL163" s="18" t="s">
        <v>179</v>
      </c>
      <c r="BM163" s="205" t="s">
        <v>893</v>
      </c>
    </row>
    <row r="164" spans="1:65" s="13" customFormat="1" ht="11.25">
      <c r="B164" s="207"/>
      <c r="C164" s="208"/>
      <c r="D164" s="209" t="s">
        <v>176</v>
      </c>
      <c r="E164" s="210" t="s">
        <v>1</v>
      </c>
      <c r="F164" s="211" t="s">
        <v>80</v>
      </c>
      <c r="G164" s="208"/>
      <c r="H164" s="212">
        <v>1</v>
      </c>
      <c r="I164" s="213"/>
      <c r="J164" s="208"/>
      <c r="K164" s="208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176</v>
      </c>
      <c r="AU164" s="218" t="s">
        <v>82</v>
      </c>
      <c r="AV164" s="13" t="s">
        <v>82</v>
      </c>
      <c r="AW164" s="13" t="s">
        <v>30</v>
      </c>
      <c r="AX164" s="13" t="s">
        <v>73</v>
      </c>
      <c r="AY164" s="218" t="s">
        <v>166</v>
      </c>
    </row>
    <row r="165" spans="1:65" s="14" customFormat="1" ht="11.25">
      <c r="B165" s="219"/>
      <c r="C165" s="220"/>
      <c r="D165" s="209" t="s">
        <v>176</v>
      </c>
      <c r="E165" s="221" t="s">
        <v>1</v>
      </c>
      <c r="F165" s="222" t="s">
        <v>178</v>
      </c>
      <c r="G165" s="220"/>
      <c r="H165" s="223">
        <v>1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176</v>
      </c>
      <c r="AU165" s="229" t="s">
        <v>82</v>
      </c>
      <c r="AV165" s="14" t="s">
        <v>99</v>
      </c>
      <c r="AW165" s="14" t="s">
        <v>30</v>
      </c>
      <c r="AX165" s="14" t="s">
        <v>80</v>
      </c>
      <c r="AY165" s="229" t="s">
        <v>166</v>
      </c>
    </row>
    <row r="166" spans="1:65" s="2" customFormat="1" ht="16.5" customHeight="1">
      <c r="A166" s="35"/>
      <c r="B166" s="36"/>
      <c r="C166" s="241" t="s">
        <v>223</v>
      </c>
      <c r="D166" s="241" t="s">
        <v>208</v>
      </c>
      <c r="E166" s="242" t="s">
        <v>894</v>
      </c>
      <c r="F166" s="243" t="s">
        <v>895</v>
      </c>
      <c r="G166" s="244" t="s">
        <v>240</v>
      </c>
      <c r="H166" s="245">
        <v>1</v>
      </c>
      <c r="I166" s="246"/>
      <c r="J166" s="247">
        <f>ROUND(I166*H166,2)</f>
        <v>0</v>
      </c>
      <c r="K166" s="248"/>
      <c r="L166" s="249"/>
      <c r="M166" s="250" t="s">
        <v>1</v>
      </c>
      <c r="N166" s="251" t="s">
        <v>38</v>
      </c>
      <c r="O166" s="72"/>
      <c r="P166" s="203">
        <f>O166*H166</f>
        <v>0</v>
      </c>
      <c r="Q166" s="203">
        <v>1.5900000000000001E-3</v>
      </c>
      <c r="R166" s="203">
        <f>Q166*H166</f>
        <v>1.5900000000000001E-3</v>
      </c>
      <c r="S166" s="203">
        <v>0</v>
      </c>
      <c r="T166" s="20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5" t="s">
        <v>396</v>
      </c>
      <c r="AT166" s="205" t="s">
        <v>208</v>
      </c>
      <c r="AU166" s="205" t="s">
        <v>82</v>
      </c>
      <c r="AY166" s="18" t="s">
        <v>166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8" t="s">
        <v>80</v>
      </c>
      <c r="BK166" s="206">
        <f>ROUND(I166*H166,2)</f>
        <v>0</v>
      </c>
      <c r="BL166" s="18" t="s">
        <v>179</v>
      </c>
      <c r="BM166" s="205" t="s">
        <v>896</v>
      </c>
    </row>
    <row r="167" spans="1:65" s="13" customFormat="1" ht="11.25">
      <c r="B167" s="207"/>
      <c r="C167" s="208"/>
      <c r="D167" s="209" t="s">
        <v>176</v>
      </c>
      <c r="E167" s="210" t="s">
        <v>1</v>
      </c>
      <c r="F167" s="211" t="s">
        <v>80</v>
      </c>
      <c r="G167" s="208"/>
      <c r="H167" s="212">
        <v>1</v>
      </c>
      <c r="I167" s="213"/>
      <c r="J167" s="208"/>
      <c r="K167" s="208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176</v>
      </c>
      <c r="AU167" s="218" t="s">
        <v>82</v>
      </c>
      <c r="AV167" s="13" t="s">
        <v>82</v>
      </c>
      <c r="AW167" s="13" t="s">
        <v>30</v>
      </c>
      <c r="AX167" s="13" t="s">
        <v>73</v>
      </c>
      <c r="AY167" s="218" t="s">
        <v>166</v>
      </c>
    </row>
    <row r="168" spans="1:65" s="14" customFormat="1" ht="11.25">
      <c r="B168" s="219"/>
      <c r="C168" s="220"/>
      <c r="D168" s="209" t="s">
        <v>176</v>
      </c>
      <c r="E168" s="221" t="s">
        <v>1</v>
      </c>
      <c r="F168" s="222" t="s">
        <v>178</v>
      </c>
      <c r="G168" s="220"/>
      <c r="H168" s="223">
        <v>1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176</v>
      </c>
      <c r="AU168" s="229" t="s">
        <v>82</v>
      </c>
      <c r="AV168" s="14" t="s">
        <v>99</v>
      </c>
      <c r="AW168" s="14" t="s">
        <v>30</v>
      </c>
      <c r="AX168" s="14" t="s">
        <v>80</v>
      </c>
      <c r="AY168" s="229" t="s">
        <v>166</v>
      </c>
    </row>
    <row r="169" spans="1:65" s="2" customFormat="1" ht="16.5" customHeight="1">
      <c r="A169" s="35"/>
      <c r="B169" s="36"/>
      <c r="C169" s="241" t="s">
        <v>231</v>
      </c>
      <c r="D169" s="241" t="s">
        <v>208</v>
      </c>
      <c r="E169" s="242" t="s">
        <v>897</v>
      </c>
      <c r="F169" s="243" t="s">
        <v>898</v>
      </c>
      <c r="G169" s="244" t="s">
        <v>240</v>
      </c>
      <c r="H169" s="245">
        <v>1</v>
      </c>
      <c r="I169" s="246"/>
      <c r="J169" s="247">
        <f>ROUND(I169*H169,2)</f>
        <v>0</v>
      </c>
      <c r="K169" s="248"/>
      <c r="L169" s="249"/>
      <c r="M169" s="250" t="s">
        <v>1</v>
      </c>
      <c r="N169" s="251" t="s">
        <v>38</v>
      </c>
      <c r="O169" s="72"/>
      <c r="P169" s="203">
        <f>O169*H169</f>
        <v>0</v>
      </c>
      <c r="Q169" s="203">
        <v>1.97E-3</v>
      </c>
      <c r="R169" s="203">
        <f>Q169*H169</f>
        <v>1.97E-3</v>
      </c>
      <c r="S169" s="203">
        <v>0</v>
      </c>
      <c r="T169" s="20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5" t="s">
        <v>396</v>
      </c>
      <c r="AT169" s="205" t="s">
        <v>208</v>
      </c>
      <c r="AU169" s="205" t="s">
        <v>82</v>
      </c>
      <c r="AY169" s="18" t="s">
        <v>166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18" t="s">
        <v>80</v>
      </c>
      <c r="BK169" s="206">
        <f>ROUND(I169*H169,2)</f>
        <v>0</v>
      </c>
      <c r="BL169" s="18" t="s">
        <v>179</v>
      </c>
      <c r="BM169" s="205" t="s">
        <v>899</v>
      </c>
    </row>
    <row r="170" spans="1:65" s="13" customFormat="1" ht="11.25">
      <c r="B170" s="207"/>
      <c r="C170" s="208"/>
      <c r="D170" s="209" t="s">
        <v>176</v>
      </c>
      <c r="E170" s="210" t="s">
        <v>1</v>
      </c>
      <c r="F170" s="211" t="s">
        <v>80</v>
      </c>
      <c r="G170" s="208"/>
      <c r="H170" s="212">
        <v>1</v>
      </c>
      <c r="I170" s="213"/>
      <c r="J170" s="208"/>
      <c r="K170" s="208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176</v>
      </c>
      <c r="AU170" s="218" t="s">
        <v>82</v>
      </c>
      <c r="AV170" s="13" t="s">
        <v>82</v>
      </c>
      <c r="AW170" s="13" t="s">
        <v>30</v>
      </c>
      <c r="AX170" s="13" t="s">
        <v>73</v>
      </c>
      <c r="AY170" s="218" t="s">
        <v>166</v>
      </c>
    </row>
    <row r="171" spans="1:65" s="14" customFormat="1" ht="11.25">
      <c r="B171" s="219"/>
      <c r="C171" s="220"/>
      <c r="D171" s="209" t="s">
        <v>176</v>
      </c>
      <c r="E171" s="221" t="s">
        <v>1</v>
      </c>
      <c r="F171" s="222" t="s">
        <v>178</v>
      </c>
      <c r="G171" s="220"/>
      <c r="H171" s="223">
        <v>1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176</v>
      </c>
      <c r="AU171" s="229" t="s">
        <v>82</v>
      </c>
      <c r="AV171" s="14" t="s">
        <v>99</v>
      </c>
      <c r="AW171" s="14" t="s">
        <v>30</v>
      </c>
      <c r="AX171" s="14" t="s">
        <v>80</v>
      </c>
      <c r="AY171" s="229" t="s">
        <v>166</v>
      </c>
    </row>
    <row r="172" spans="1:65" s="2" customFormat="1" ht="16.5" customHeight="1">
      <c r="A172" s="35"/>
      <c r="B172" s="36"/>
      <c r="C172" s="193" t="s">
        <v>237</v>
      </c>
      <c r="D172" s="193" t="s">
        <v>170</v>
      </c>
      <c r="E172" s="194" t="s">
        <v>900</v>
      </c>
      <c r="F172" s="195" t="s">
        <v>901</v>
      </c>
      <c r="G172" s="196" t="s">
        <v>240</v>
      </c>
      <c r="H172" s="197">
        <v>4</v>
      </c>
      <c r="I172" s="198"/>
      <c r="J172" s="199">
        <f>ROUND(I172*H172,2)</f>
        <v>0</v>
      </c>
      <c r="K172" s="200"/>
      <c r="L172" s="40"/>
      <c r="M172" s="201" t="s">
        <v>1</v>
      </c>
      <c r="N172" s="202" t="s">
        <v>38</v>
      </c>
      <c r="O172" s="72"/>
      <c r="P172" s="203">
        <f>O172*H172</f>
        <v>0</v>
      </c>
      <c r="Q172" s="203">
        <v>0</v>
      </c>
      <c r="R172" s="203">
        <f>Q172*H172</f>
        <v>0</v>
      </c>
      <c r="S172" s="203">
        <v>0</v>
      </c>
      <c r="T172" s="20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5" t="s">
        <v>179</v>
      </c>
      <c r="AT172" s="205" t="s">
        <v>170</v>
      </c>
      <c r="AU172" s="205" t="s">
        <v>82</v>
      </c>
      <c r="AY172" s="18" t="s">
        <v>166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8" t="s">
        <v>80</v>
      </c>
      <c r="BK172" s="206">
        <f>ROUND(I172*H172,2)</f>
        <v>0</v>
      </c>
      <c r="BL172" s="18" t="s">
        <v>179</v>
      </c>
      <c r="BM172" s="205" t="s">
        <v>902</v>
      </c>
    </row>
    <row r="173" spans="1:65" s="13" customFormat="1" ht="11.25">
      <c r="B173" s="207"/>
      <c r="C173" s="208"/>
      <c r="D173" s="209" t="s">
        <v>176</v>
      </c>
      <c r="E173" s="210" t="s">
        <v>1</v>
      </c>
      <c r="F173" s="211" t="s">
        <v>903</v>
      </c>
      <c r="G173" s="208"/>
      <c r="H173" s="212">
        <v>4</v>
      </c>
      <c r="I173" s="213"/>
      <c r="J173" s="208"/>
      <c r="K173" s="208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176</v>
      </c>
      <c r="AU173" s="218" t="s">
        <v>82</v>
      </c>
      <c r="AV173" s="13" t="s">
        <v>82</v>
      </c>
      <c r="AW173" s="13" t="s">
        <v>30</v>
      </c>
      <c r="AX173" s="13" t="s">
        <v>73</v>
      </c>
      <c r="AY173" s="218" t="s">
        <v>166</v>
      </c>
    </row>
    <row r="174" spans="1:65" s="14" customFormat="1" ht="11.25">
      <c r="B174" s="219"/>
      <c r="C174" s="220"/>
      <c r="D174" s="209" t="s">
        <v>176</v>
      </c>
      <c r="E174" s="221" t="s">
        <v>1</v>
      </c>
      <c r="F174" s="222" t="s">
        <v>178</v>
      </c>
      <c r="G174" s="220"/>
      <c r="H174" s="223">
        <v>4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176</v>
      </c>
      <c r="AU174" s="229" t="s">
        <v>82</v>
      </c>
      <c r="AV174" s="14" t="s">
        <v>99</v>
      </c>
      <c r="AW174" s="14" t="s">
        <v>30</v>
      </c>
      <c r="AX174" s="14" t="s">
        <v>80</v>
      </c>
      <c r="AY174" s="229" t="s">
        <v>166</v>
      </c>
    </row>
    <row r="175" spans="1:65" s="2" customFormat="1" ht="16.5" customHeight="1">
      <c r="A175" s="35"/>
      <c r="B175" s="36"/>
      <c r="C175" s="193" t="s">
        <v>168</v>
      </c>
      <c r="D175" s="193" t="s">
        <v>170</v>
      </c>
      <c r="E175" s="194" t="s">
        <v>904</v>
      </c>
      <c r="F175" s="195" t="s">
        <v>905</v>
      </c>
      <c r="G175" s="196" t="s">
        <v>240</v>
      </c>
      <c r="H175" s="197">
        <v>1</v>
      </c>
      <c r="I175" s="198"/>
      <c r="J175" s="199">
        <f>ROUND(I175*H175,2)</f>
        <v>0</v>
      </c>
      <c r="K175" s="200"/>
      <c r="L175" s="40"/>
      <c r="M175" s="201" t="s">
        <v>1</v>
      </c>
      <c r="N175" s="202" t="s">
        <v>38</v>
      </c>
      <c r="O175" s="72"/>
      <c r="P175" s="203">
        <f>O175*H175</f>
        <v>0</v>
      </c>
      <c r="Q175" s="203">
        <v>0</v>
      </c>
      <c r="R175" s="203">
        <f>Q175*H175</f>
        <v>0</v>
      </c>
      <c r="S175" s="203">
        <v>0</v>
      </c>
      <c r="T175" s="20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5" t="s">
        <v>179</v>
      </c>
      <c r="AT175" s="205" t="s">
        <v>170</v>
      </c>
      <c r="AU175" s="205" t="s">
        <v>82</v>
      </c>
      <c r="AY175" s="18" t="s">
        <v>166</v>
      </c>
      <c r="BE175" s="206">
        <f>IF(N175="základní",J175,0)</f>
        <v>0</v>
      </c>
      <c r="BF175" s="206">
        <f>IF(N175="snížená",J175,0)</f>
        <v>0</v>
      </c>
      <c r="BG175" s="206">
        <f>IF(N175="zákl. přenesená",J175,0)</f>
        <v>0</v>
      </c>
      <c r="BH175" s="206">
        <f>IF(N175="sníž. přenesená",J175,0)</f>
        <v>0</v>
      </c>
      <c r="BI175" s="206">
        <f>IF(N175="nulová",J175,0)</f>
        <v>0</v>
      </c>
      <c r="BJ175" s="18" t="s">
        <v>80</v>
      </c>
      <c r="BK175" s="206">
        <f>ROUND(I175*H175,2)</f>
        <v>0</v>
      </c>
      <c r="BL175" s="18" t="s">
        <v>179</v>
      </c>
      <c r="BM175" s="205" t="s">
        <v>906</v>
      </c>
    </row>
    <row r="176" spans="1:65" s="13" customFormat="1" ht="11.25">
      <c r="B176" s="207"/>
      <c r="C176" s="208"/>
      <c r="D176" s="209" t="s">
        <v>176</v>
      </c>
      <c r="E176" s="210" t="s">
        <v>1</v>
      </c>
      <c r="F176" s="211" t="s">
        <v>907</v>
      </c>
      <c r="G176" s="208"/>
      <c r="H176" s="212">
        <v>1</v>
      </c>
      <c r="I176" s="213"/>
      <c r="J176" s="208"/>
      <c r="K176" s="208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176</v>
      </c>
      <c r="AU176" s="218" t="s">
        <v>82</v>
      </c>
      <c r="AV176" s="13" t="s">
        <v>82</v>
      </c>
      <c r="AW176" s="13" t="s">
        <v>30</v>
      </c>
      <c r="AX176" s="13" t="s">
        <v>73</v>
      </c>
      <c r="AY176" s="218" t="s">
        <v>166</v>
      </c>
    </row>
    <row r="177" spans="1:65" s="14" customFormat="1" ht="11.25">
      <c r="B177" s="219"/>
      <c r="C177" s="220"/>
      <c r="D177" s="209" t="s">
        <v>176</v>
      </c>
      <c r="E177" s="221" t="s">
        <v>1</v>
      </c>
      <c r="F177" s="222" t="s">
        <v>178</v>
      </c>
      <c r="G177" s="220"/>
      <c r="H177" s="223">
        <v>1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176</v>
      </c>
      <c r="AU177" s="229" t="s">
        <v>82</v>
      </c>
      <c r="AV177" s="14" t="s">
        <v>99</v>
      </c>
      <c r="AW177" s="14" t="s">
        <v>30</v>
      </c>
      <c r="AX177" s="14" t="s">
        <v>80</v>
      </c>
      <c r="AY177" s="229" t="s">
        <v>166</v>
      </c>
    </row>
    <row r="178" spans="1:65" s="2" customFormat="1" ht="21.75" customHeight="1">
      <c r="A178" s="35"/>
      <c r="B178" s="36"/>
      <c r="C178" s="193" t="s">
        <v>254</v>
      </c>
      <c r="D178" s="193" t="s">
        <v>170</v>
      </c>
      <c r="E178" s="194" t="s">
        <v>908</v>
      </c>
      <c r="F178" s="195" t="s">
        <v>909</v>
      </c>
      <c r="G178" s="196" t="s">
        <v>240</v>
      </c>
      <c r="H178" s="197">
        <v>6</v>
      </c>
      <c r="I178" s="198"/>
      <c r="J178" s="199">
        <f>ROUND(I178*H178,2)</f>
        <v>0</v>
      </c>
      <c r="K178" s="200"/>
      <c r="L178" s="40"/>
      <c r="M178" s="201" t="s">
        <v>1</v>
      </c>
      <c r="N178" s="202" t="s">
        <v>38</v>
      </c>
      <c r="O178" s="72"/>
      <c r="P178" s="203">
        <f>O178*H178</f>
        <v>0</v>
      </c>
      <c r="Q178" s="203">
        <v>0</v>
      </c>
      <c r="R178" s="203">
        <f>Q178*H178</f>
        <v>0</v>
      </c>
      <c r="S178" s="203">
        <v>0</v>
      </c>
      <c r="T178" s="20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5" t="s">
        <v>179</v>
      </c>
      <c r="AT178" s="205" t="s">
        <v>170</v>
      </c>
      <c r="AU178" s="205" t="s">
        <v>82</v>
      </c>
      <c r="AY178" s="18" t="s">
        <v>166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8" t="s">
        <v>80</v>
      </c>
      <c r="BK178" s="206">
        <f>ROUND(I178*H178,2)</f>
        <v>0</v>
      </c>
      <c r="BL178" s="18" t="s">
        <v>179</v>
      </c>
      <c r="BM178" s="205" t="s">
        <v>910</v>
      </c>
    </row>
    <row r="179" spans="1:65" s="13" customFormat="1" ht="11.25">
      <c r="B179" s="207"/>
      <c r="C179" s="208"/>
      <c r="D179" s="209" t="s">
        <v>176</v>
      </c>
      <c r="E179" s="210" t="s">
        <v>1</v>
      </c>
      <c r="F179" s="211" t="s">
        <v>911</v>
      </c>
      <c r="G179" s="208"/>
      <c r="H179" s="212">
        <v>5</v>
      </c>
      <c r="I179" s="213"/>
      <c r="J179" s="208"/>
      <c r="K179" s="208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176</v>
      </c>
      <c r="AU179" s="218" t="s">
        <v>82</v>
      </c>
      <c r="AV179" s="13" t="s">
        <v>82</v>
      </c>
      <c r="AW179" s="13" t="s">
        <v>30</v>
      </c>
      <c r="AX179" s="13" t="s">
        <v>73</v>
      </c>
      <c r="AY179" s="218" t="s">
        <v>166</v>
      </c>
    </row>
    <row r="180" spans="1:65" s="14" customFormat="1" ht="11.25">
      <c r="B180" s="219"/>
      <c r="C180" s="220"/>
      <c r="D180" s="209" t="s">
        <v>176</v>
      </c>
      <c r="E180" s="221" t="s">
        <v>1</v>
      </c>
      <c r="F180" s="222" t="s">
        <v>178</v>
      </c>
      <c r="G180" s="220"/>
      <c r="H180" s="223">
        <v>5</v>
      </c>
      <c r="I180" s="224"/>
      <c r="J180" s="220"/>
      <c r="K180" s="220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176</v>
      </c>
      <c r="AU180" s="229" t="s">
        <v>82</v>
      </c>
      <c r="AV180" s="14" t="s">
        <v>99</v>
      </c>
      <c r="AW180" s="14" t="s">
        <v>30</v>
      </c>
      <c r="AX180" s="14" t="s">
        <v>73</v>
      </c>
      <c r="AY180" s="229" t="s">
        <v>166</v>
      </c>
    </row>
    <row r="181" spans="1:65" s="13" customFormat="1" ht="11.25">
      <c r="B181" s="207"/>
      <c r="C181" s="208"/>
      <c r="D181" s="209" t="s">
        <v>176</v>
      </c>
      <c r="E181" s="210" t="s">
        <v>1</v>
      </c>
      <c r="F181" s="211" t="s">
        <v>912</v>
      </c>
      <c r="G181" s="208"/>
      <c r="H181" s="212">
        <v>1</v>
      </c>
      <c r="I181" s="213"/>
      <c r="J181" s="208"/>
      <c r="K181" s="208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176</v>
      </c>
      <c r="AU181" s="218" t="s">
        <v>82</v>
      </c>
      <c r="AV181" s="13" t="s">
        <v>82</v>
      </c>
      <c r="AW181" s="13" t="s">
        <v>30</v>
      </c>
      <c r="AX181" s="13" t="s">
        <v>73</v>
      </c>
      <c r="AY181" s="218" t="s">
        <v>166</v>
      </c>
    </row>
    <row r="182" spans="1:65" s="14" customFormat="1" ht="11.25">
      <c r="B182" s="219"/>
      <c r="C182" s="220"/>
      <c r="D182" s="209" t="s">
        <v>176</v>
      </c>
      <c r="E182" s="221" t="s">
        <v>1</v>
      </c>
      <c r="F182" s="222" t="s">
        <v>178</v>
      </c>
      <c r="G182" s="220"/>
      <c r="H182" s="223">
        <v>1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176</v>
      </c>
      <c r="AU182" s="229" t="s">
        <v>82</v>
      </c>
      <c r="AV182" s="14" t="s">
        <v>99</v>
      </c>
      <c r="AW182" s="14" t="s">
        <v>30</v>
      </c>
      <c r="AX182" s="14" t="s">
        <v>73</v>
      </c>
      <c r="AY182" s="229" t="s">
        <v>166</v>
      </c>
    </row>
    <row r="183" spans="1:65" s="15" customFormat="1" ht="11.25">
      <c r="B183" s="230"/>
      <c r="C183" s="231"/>
      <c r="D183" s="209" t="s">
        <v>176</v>
      </c>
      <c r="E183" s="232" t="s">
        <v>1</v>
      </c>
      <c r="F183" s="233" t="s">
        <v>206</v>
      </c>
      <c r="G183" s="231"/>
      <c r="H183" s="234">
        <v>6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AT183" s="240" t="s">
        <v>176</v>
      </c>
      <c r="AU183" s="240" t="s">
        <v>82</v>
      </c>
      <c r="AV183" s="15" t="s">
        <v>174</v>
      </c>
      <c r="AW183" s="15" t="s">
        <v>30</v>
      </c>
      <c r="AX183" s="15" t="s">
        <v>80</v>
      </c>
      <c r="AY183" s="240" t="s">
        <v>166</v>
      </c>
    </row>
    <row r="184" spans="1:65" s="2" customFormat="1" ht="21.75" customHeight="1">
      <c r="A184" s="35"/>
      <c r="B184" s="36"/>
      <c r="C184" s="193" t="s">
        <v>8</v>
      </c>
      <c r="D184" s="193" t="s">
        <v>170</v>
      </c>
      <c r="E184" s="194" t="s">
        <v>913</v>
      </c>
      <c r="F184" s="195" t="s">
        <v>914</v>
      </c>
      <c r="G184" s="196" t="s">
        <v>436</v>
      </c>
      <c r="H184" s="197">
        <v>85</v>
      </c>
      <c r="I184" s="198"/>
      <c r="J184" s="199">
        <f>ROUND(I184*H184,2)</f>
        <v>0</v>
      </c>
      <c r="K184" s="200"/>
      <c r="L184" s="40"/>
      <c r="M184" s="201" t="s">
        <v>1</v>
      </c>
      <c r="N184" s="202" t="s">
        <v>38</v>
      </c>
      <c r="O184" s="72"/>
      <c r="P184" s="203">
        <f>O184*H184</f>
        <v>0</v>
      </c>
      <c r="Q184" s="203">
        <v>0</v>
      </c>
      <c r="R184" s="203">
        <f>Q184*H184</f>
        <v>0</v>
      </c>
      <c r="S184" s="203">
        <v>0</v>
      </c>
      <c r="T184" s="20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5" t="s">
        <v>179</v>
      </c>
      <c r="AT184" s="205" t="s">
        <v>170</v>
      </c>
      <c r="AU184" s="205" t="s">
        <v>82</v>
      </c>
      <c r="AY184" s="18" t="s">
        <v>166</v>
      </c>
      <c r="BE184" s="206">
        <f>IF(N184="základní",J184,0)</f>
        <v>0</v>
      </c>
      <c r="BF184" s="206">
        <f>IF(N184="snížená",J184,0)</f>
        <v>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18" t="s">
        <v>80</v>
      </c>
      <c r="BK184" s="206">
        <f>ROUND(I184*H184,2)</f>
        <v>0</v>
      </c>
      <c r="BL184" s="18" t="s">
        <v>179</v>
      </c>
      <c r="BM184" s="205" t="s">
        <v>915</v>
      </c>
    </row>
    <row r="185" spans="1:65" s="13" customFormat="1" ht="11.25">
      <c r="B185" s="207"/>
      <c r="C185" s="208"/>
      <c r="D185" s="209" t="s">
        <v>176</v>
      </c>
      <c r="E185" s="210" t="s">
        <v>1</v>
      </c>
      <c r="F185" s="211" t="s">
        <v>916</v>
      </c>
      <c r="G185" s="208"/>
      <c r="H185" s="212">
        <v>43</v>
      </c>
      <c r="I185" s="213"/>
      <c r="J185" s="208"/>
      <c r="K185" s="208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176</v>
      </c>
      <c r="AU185" s="218" t="s">
        <v>82</v>
      </c>
      <c r="AV185" s="13" t="s">
        <v>82</v>
      </c>
      <c r="AW185" s="13" t="s">
        <v>30</v>
      </c>
      <c r="AX185" s="13" t="s">
        <v>73</v>
      </c>
      <c r="AY185" s="218" t="s">
        <v>166</v>
      </c>
    </row>
    <row r="186" spans="1:65" s="14" customFormat="1" ht="11.25">
      <c r="B186" s="219"/>
      <c r="C186" s="220"/>
      <c r="D186" s="209" t="s">
        <v>176</v>
      </c>
      <c r="E186" s="221" t="s">
        <v>1</v>
      </c>
      <c r="F186" s="222" t="s">
        <v>178</v>
      </c>
      <c r="G186" s="220"/>
      <c r="H186" s="223">
        <v>43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176</v>
      </c>
      <c r="AU186" s="229" t="s">
        <v>82</v>
      </c>
      <c r="AV186" s="14" t="s">
        <v>99</v>
      </c>
      <c r="AW186" s="14" t="s">
        <v>30</v>
      </c>
      <c r="AX186" s="14" t="s">
        <v>73</v>
      </c>
      <c r="AY186" s="229" t="s">
        <v>166</v>
      </c>
    </row>
    <row r="187" spans="1:65" s="13" customFormat="1" ht="11.25">
      <c r="B187" s="207"/>
      <c r="C187" s="208"/>
      <c r="D187" s="209" t="s">
        <v>176</v>
      </c>
      <c r="E187" s="210" t="s">
        <v>1</v>
      </c>
      <c r="F187" s="211" t="s">
        <v>917</v>
      </c>
      <c r="G187" s="208"/>
      <c r="H187" s="212">
        <v>42</v>
      </c>
      <c r="I187" s="213"/>
      <c r="J187" s="208"/>
      <c r="K187" s="208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176</v>
      </c>
      <c r="AU187" s="218" t="s">
        <v>82</v>
      </c>
      <c r="AV187" s="13" t="s">
        <v>82</v>
      </c>
      <c r="AW187" s="13" t="s">
        <v>30</v>
      </c>
      <c r="AX187" s="13" t="s">
        <v>73</v>
      </c>
      <c r="AY187" s="218" t="s">
        <v>166</v>
      </c>
    </row>
    <row r="188" spans="1:65" s="14" customFormat="1" ht="11.25">
      <c r="B188" s="219"/>
      <c r="C188" s="220"/>
      <c r="D188" s="209" t="s">
        <v>176</v>
      </c>
      <c r="E188" s="221" t="s">
        <v>1</v>
      </c>
      <c r="F188" s="222" t="s">
        <v>178</v>
      </c>
      <c r="G188" s="220"/>
      <c r="H188" s="223">
        <v>42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176</v>
      </c>
      <c r="AU188" s="229" t="s">
        <v>82</v>
      </c>
      <c r="AV188" s="14" t="s">
        <v>99</v>
      </c>
      <c r="AW188" s="14" t="s">
        <v>30</v>
      </c>
      <c r="AX188" s="14" t="s">
        <v>73</v>
      </c>
      <c r="AY188" s="229" t="s">
        <v>166</v>
      </c>
    </row>
    <row r="189" spans="1:65" s="15" customFormat="1" ht="11.25">
      <c r="B189" s="230"/>
      <c r="C189" s="231"/>
      <c r="D189" s="209" t="s">
        <v>176</v>
      </c>
      <c r="E189" s="232" t="s">
        <v>1</v>
      </c>
      <c r="F189" s="233" t="s">
        <v>206</v>
      </c>
      <c r="G189" s="231"/>
      <c r="H189" s="234">
        <v>85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AT189" s="240" t="s">
        <v>176</v>
      </c>
      <c r="AU189" s="240" t="s">
        <v>82</v>
      </c>
      <c r="AV189" s="15" t="s">
        <v>174</v>
      </c>
      <c r="AW189" s="15" t="s">
        <v>30</v>
      </c>
      <c r="AX189" s="15" t="s">
        <v>80</v>
      </c>
      <c r="AY189" s="240" t="s">
        <v>166</v>
      </c>
    </row>
    <row r="190" spans="1:65" s="2" customFormat="1" ht="21.75" customHeight="1">
      <c r="A190" s="35"/>
      <c r="B190" s="36"/>
      <c r="C190" s="193" t="s">
        <v>179</v>
      </c>
      <c r="D190" s="193" t="s">
        <v>170</v>
      </c>
      <c r="E190" s="194" t="s">
        <v>918</v>
      </c>
      <c r="F190" s="195" t="s">
        <v>919</v>
      </c>
      <c r="G190" s="196" t="s">
        <v>436</v>
      </c>
      <c r="H190" s="197">
        <v>50</v>
      </c>
      <c r="I190" s="198"/>
      <c r="J190" s="199">
        <f>ROUND(I190*H190,2)</f>
        <v>0</v>
      </c>
      <c r="K190" s="200"/>
      <c r="L190" s="40"/>
      <c r="M190" s="201" t="s">
        <v>1</v>
      </c>
      <c r="N190" s="202" t="s">
        <v>38</v>
      </c>
      <c r="O190" s="72"/>
      <c r="P190" s="203">
        <f>O190*H190</f>
        <v>0</v>
      </c>
      <c r="Q190" s="203">
        <v>0</v>
      </c>
      <c r="R190" s="203">
        <f>Q190*H190</f>
        <v>0</v>
      </c>
      <c r="S190" s="203">
        <v>0</v>
      </c>
      <c r="T190" s="20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5" t="s">
        <v>179</v>
      </c>
      <c r="AT190" s="205" t="s">
        <v>170</v>
      </c>
      <c r="AU190" s="205" t="s">
        <v>82</v>
      </c>
      <c r="AY190" s="18" t="s">
        <v>166</v>
      </c>
      <c r="BE190" s="206">
        <f>IF(N190="základní",J190,0)</f>
        <v>0</v>
      </c>
      <c r="BF190" s="206">
        <f>IF(N190="snížená",J190,0)</f>
        <v>0</v>
      </c>
      <c r="BG190" s="206">
        <f>IF(N190="zákl. přenesená",J190,0)</f>
        <v>0</v>
      </c>
      <c r="BH190" s="206">
        <f>IF(N190="sníž. přenesená",J190,0)</f>
        <v>0</v>
      </c>
      <c r="BI190" s="206">
        <f>IF(N190="nulová",J190,0)</f>
        <v>0</v>
      </c>
      <c r="BJ190" s="18" t="s">
        <v>80</v>
      </c>
      <c r="BK190" s="206">
        <f>ROUND(I190*H190,2)</f>
        <v>0</v>
      </c>
      <c r="BL190" s="18" t="s">
        <v>179</v>
      </c>
      <c r="BM190" s="205" t="s">
        <v>920</v>
      </c>
    </row>
    <row r="191" spans="1:65" s="13" customFormat="1" ht="11.25">
      <c r="B191" s="207"/>
      <c r="C191" s="208"/>
      <c r="D191" s="209" t="s">
        <v>176</v>
      </c>
      <c r="E191" s="210" t="s">
        <v>1</v>
      </c>
      <c r="F191" s="211" t="s">
        <v>921</v>
      </c>
      <c r="G191" s="208"/>
      <c r="H191" s="212">
        <v>50</v>
      </c>
      <c r="I191" s="213"/>
      <c r="J191" s="208"/>
      <c r="K191" s="208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176</v>
      </c>
      <c r="AU191" s="218" t="s">
        <v>82</v>
      </c>
      <c r="AV191" s="13" t="s">
        <v>82</v>
      </c>
      <c r="AW191" s="13" t="s">
        <v>30</v>
      </c>
      <c r="AX191" s="13" t="s">
        <v>73</v>
      </c>
      <c r="AY191" s="218" t="s">
        <v>166</v>
      </c>
    </row>
    <row r="192" spans="1:65" s="14" customFormat="1" ht="11.25">
      <c r="B192" s="219"/>
      <c r="C192" s="220"/>
      <c r="D192" s="209" t="s">
        <v>176</v>
      </c>
      <c r="E192" s="221" t="s">
        <v>1</v>
      </c>
      <c r="F192" s="222" t="s">
        <v>178</v>
      </c>
      <c r="G192" s="220"/>
      <c r="H192" s="223">
        <v>50</v>
      </c>
      <c r="I192" s="224"/>
      <c r="J192" s="220"/>
      <c r="K192" s="220"/>
      <c r="L192" s="225"/>
      <c r="M192" s="226"/>
      <c r="N192" s="227"/>
      <c r="O192" s="227"/>
      <c r="P192" s="227"/>
      <c r="Q192" s="227"/>
      <c r="R192" s="227"/>
      <c r="S192" s="227"/>
      <c r="T192" s="228"/>
      <c r="AT192" s="229" t="s">
        <v>176</v>
      </c>
      <c r="AU192" s="229" t="s">
        <v>82</v>
      </c>
      <c r="AV192" s="14" t="s">
        <v>99</v>
      </c>
      <c r="AW192" s="14" t="s">
        <v>30</v>
      </c>
      <c r="AX192" s="14" t="s">
        <v>80</v>
      </c>
      <c r="AY192" s="229" t="s">
        <v>166</v>
      </c>
    </row>
    <row r="193" spans="1:65" s="2" customFormat="1" ht="16.5" customHeight="1">
      <c r="A193" s="35"/>
      <c r="B193" s="36"/>
      <c r="C193" s="193" t="s">
        <v>189</v>
      </c>
      <c r="D193" s="193" t="s">
        <v>170</v>
      </c>
      <c r="E193" s="194" t="s">
        <v>922</v>
      </c>
      <c r="F193" s="195" t="s">
        <v>923</v>
      </c>
      <c r="G193" s="196" t="s">
        <v>240</v>
      </c>
      <c r="H193" s="197">
        <v>7</v>
      </c>
      <c r="I193" s="198"/>
      <c r="J193" s="199">
        <f>ROUND(I193*H193,2)</f>
        <v>0</v>
      </c>
      <c r="K193" s="200"/>
      <c r="L193" s="40"/>
      <c r="M193" s="201" t="s">
        <v>1</v>
      </c>
      <c r="N193" s="202" t="s">
        <v>38</v>
      </c>
      <c r="O193" s="72"/>
      <c r="P193" s="203">
        <f>O193*H193</f>
        <v>0</v>
      </c>
      <c r="Q193" s="203">
        <v>0</v>
      </c>
      <c r="R193" s="203">
        <f>Q193*H193</f>
        <v>0</v>
      </c>
      <c r="S193" s="203">
        <v>0</v>
      </c>
      <c r="T193" s="20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5" t="s">
        <v>179</v>
      </c>
      <c r="AT193" s="205" t="s">
        <v>170</v>
      </c>
      <c r="AU193" s="205" t="s">
        <v>82</v>
      </c>
      <c r="AY193" s="18" t="s">
        <v>166</v>
      </c>
      <c r="BE193" s="206">
        <f>IF(N193="základní",J193,0)</f>
        <v>0</v>
      </c>
      <c r="BF193" s="206">
        <f>IF(N193="snížená",J193,0)</f>
        <v>0</v>
      </c>
      <c r="BG193" s="206">
        <f>IF(N193="zákl. přenesená",J193,0)</f>
        <v>0</v>
      </c>
      <c r="BH193" s="206">
        <f>IF(N193="sníž. přenesená",J193,0)</f>
        <v>0</v>
      </c>
      <c r="BI193" s="206">
        <f>IF(N193="nulová",J193,0)</f>
        <v>0</v>
      </c>
      <c r="BJ193" s="18" t="s">
        <v>80</v>
      </c>
      <c r="BK193" s="206">
        <f>ROUND(I193*H193,2)</f>
        <v>0</v>
      </c>
      <c r="BL193" s="18" t="s">
        <v>179</v>
      </c>
      <c r="BM193" s="205" t="s">
        <v>924</v>
      </c>
    </row>
    <row r="194" spans="1:65" s="13" customFormat="1" ht="11.25">
      <c r="B194" s="207"/>
      <c r="C194" s="208"/>
      <c r="D194" s="209" t="s">
        <v>176</v>
      </c>
      <c r="E194" s="210" t="s">
        <v>1</v>
      </c>
      <c r="F194" s="211" t="s">
        <v>925</v>
      </c>
      <c r="G194" s="208"/>
      <c r="H194" s="212">
        <v>1</v>
      </c>
      <c r="I194" s="213"/>
      <c r="J194" s="208"/>
      <c r="K194" s="208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176</v>
      </c>
      <c r="AU194" s="218" t="s">
        <v>82</v>
      </c>
      <c r="AV194" s="13" t="s">
        <v>82</v>
      </c>
      <c r="AW194" s="13" t="s">
        <v>30</v>
      </c>
      <c r="AX194" s="13" t="s">
        <v>73</v>
      </c>
      <c r="AY194" s="218" t="s">
        <v>166</v>
      </c>
    </row>
    <row r="195" spans="1:65" s="14" customFormat="1" ht="11.25">
      <c r="B195" s="219"/>
      <c r="C195" s="220"/>
      <c r="D195" s="209" t="s">
        <v>176</v>
      </c>
      <c r="E195" s="221" t="s">
        <v>1</v>
      </c>
      <c r="F195" s="222" t="s">
        <v>178</v>
      </c>
      <c r="G195" s="220"/>
      <c r="H195" s="223">
        <v>1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176</v>
      </c>
      <c r="AU195" s="229" t="s">
        <v>82</v>
      </c>
      <c r="AV195" s="14" t="s">
        <v>99</v>
      </c>
      <c r="AW195" s="14" t="s">
        <v>30</v>
      </c>
      <c r="AX195" s="14" t="s">
        <v>73</v>
      </c>
      <c r="AY195" s="229" t="s">
        <v>166</v>
      </c>
    </row>
    <row r="196" spans="1:65" s="13" customFormat="1" ht="11.25">
      <c r="B196" s="207"/>
      <c r="C196" s="208"/>
      <c r="D196" s="209" t="s">
        <v>176</v>
      </c>
      <c r="E196" s="210" t="s">
        <v>1</v>
      </c>
      <c r="F196" s="211" t="s">
        <v>926</v>
      </c>
      <c r="G196" s="208"/>
      <c r="H196" s="212">
        <v>6</v>
      </c>
      <c r="I196" s="213"/>
      <c r="J196" s="208"/>
      <c r="K196" s="208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176</v>
      </c>
      <c r="AU196" s="218" t="s">
        <v>82</v>
      </c>
      <c r="AV196" s="13" t="s">
        <v>82</v>
      </c>
      <c r="AW196" s="13" t="s">
        <v>30</v>
      </c>
      <c r="AX196" s="13" t="s">
        <v>73</v>
      </c>
      <c r="AY196" s="218" t="s">
        <v>166</v>
      </c>
    </row>
    <row r="197" spans="1:65" s="14" customFormat="1" ht="11.25">
      <c r="B197" s="219"/>
      <c r="C197" s="220"/>
      <c r="D197" s="209" t="s">
        <v>176</v>
      </c>
      <c r="E197" s="221" t="s">
        <v>1</v>
      </c>
      <c r="F197" s="222" t="s">
        <v>178</v>
      </c>
      <c r="G197" s="220"/>
      <c r="H197" s="223">
        <v>6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176</v>
      </c>
      <c r="AU197" s="229" t="s">
        <v>82</v>
      </c>
      <c r="AV197" s="14" t="s">
        <v>99</v>
      </c>
      <c r="AW197" s="14" t="s">
        <v>30</v>
      </c>
      <c r="AX197" s="14" t="s">
        <v>73</v>
      </c>
      <c r="AY197" s="229" t="s">
        <v>166</v>
      </c>
    </row>
    <row r="198" spans="1:65" s="15" customFormat="1" ht="11.25">
      <c r="B198" s="230"/>
      <c r="C198" s="231"/>
      <c r="D198" s="209" t="s">
        <v>176</v>
      </c>
      <c r="E198" s="232" t="s">
        <v>1</v>
      </c>
      <c r="F198" s="233" t="s">
        <v>206</v>
      </c>
      <c r="G198" s="231"/>
      <c r="H198" s="234">
        <v>7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AT198" s="240" t="s">
        <v>176</v>
      </c>
      <c r="AU198" s="240" t="s">
        <v>82</v>
      </c>
      <c r="AV198" s="15" t="s">
        <v>174</v>
      </c>
      <c r="AW198" s="15" t="s">
        <v>30</v>
      </c>
      <c r="AX198" s="15" t="s">
        <v>80</v>
      </c>
      <c r="AY198" s="240" t="s">
        <v>166</v>
      </c>
    </row>
    <row r="199" spans="1:65" s="2" customFormat="1" ht="24.2" customHeight="1">
      <c r="A199" s="35"/>
      <c r="B199" s="36"/>
      <c r="C199" s="193" t="s">
        <v>286</v>
      </c>
      <c r="D199" s="193" t="s">
        <v>170</v>
      </c>
      <c r="E199" s="194" t="s">
        <v>927</v>
      </c>
      <c r="F199" s="195" t="s">
        <v>928</v>
      </c>
      <c r="G199" s="196" t="s">
        <v>193</v>
      </c>
      <c r="H199" s="197">
        <v>0.53400000000000003</v>
      </c>
      <c r="I199" s="198"/>
      <c r="J199" s="199">
        <f>ROUND(I199*H199,2)</f>
        <v>0</v>
      </c>
      <c r="K199" s="200"/>
      <c r="L199" s="40"/>
      <c r="M199" s="201" t="s">
        <v>1</v>
      </c>
      <c r="N199" s="202" t="s">
        <v>38</v>
      </c>
      <c r="O199" s="72"/>
      <c r="P199" s="203">
        <f>O199*H199</f>
        <v>0</v>
      </c>
      <c r="Q199" s="203">
        <v>0</v>
      </c>
      <c r="R199" s="203">
        <f>Q199*H199</f>
        <v>0</v>
      </c>
      <c r="S199" s="203">
        <v>0</v>
      </c>
      <c r="T199" s="20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5" t="s">
        <v>179</v>
      </c>
      <c r="AT199" s="205" t="s">
        <v>170</v>
      </c>
      <c r="AU199" s="205" t="s">
        <v>82</v>
      </c>
      <c r="AY199" s="18" t="s">
        <v>166</v>
      </c>
      <c r="BE199" s="206">
        <f>IF(N199="základní",J199,0)</f>
        <v>0</v>
      </c>
      <c r="BF199" s="206">
        <f>IF(N199="snížená",J199,0)</f>
        <v>0</v>
      </c>
      <c r="BG199" s="206">
        <f>IF(N199="zákl. přenesená",J199,0)</f>
        <v>0</v>
      </c>
      <c r="BH199" s="206">
        <f>IF(N199="sníž. přenesená",J199,0)</f>
        <v>0</v>
      </c>
      <c r="BI199" s="206">
        <f>IF(N199="nulová",J199,0)</f>
        <v>0</v>
      </c>
      <c r="BJ199" s="18" t="s">
        <v>80</v>
      </c>
      <c r="BK199" s="206">
        <f>ROUND(I199*H199,2)</f>
        <v>0</v>
      </c>
      <c r="BL199" s="18" t="s">
        <v>179</v>
      </c>
      <c r="BM199" s="205" t="s">
        <v>929</v>
      </c>
    </row>
    <row r="200" spans="1:65" s="2" customFormat="1" ht="24.2" customHeight="1">
      <c r="A200" s="35"/>
      <c r="B200" s="36"/>
      <c r="C200" s="193" t="s">
        <v>184</v>
      </c>
      <c r="D200" s="193" t="s">
        <v>170</v>
      </c>
      <c r="E200" s="194" t="s">
        <v>930</v>
      </c>
      <c r="F200" s="195" t="s">
        <v>931</v>
      </c>
      <c r="G200" s="196" t="s">
        <v>193</v>
      </c>
      <c r="H200" s="197">
        <v>0.53400000000000003</v>
      </c>
      <c r="I200" s="198"/>
      <c r="J200" s="199">
        <f>ROUND(I200*H200,2)</f>
        <v>0</v>
      </c>
      <c r="K200" s="200"/>
      <c r="L200" s="40"/>
      <c r="M200" s="201" t="s">
        <v>1</v>
      </c>
      <c r="N200" s="202" t="s">
        <v>38</v>
      </c>
      <c r="O200" s="72"/>
      <c r="P200" s="203">
        <f>O200*H200</f>
        <v>0</v>
      </c>
      <c r="Q200" s="203">
        <v>0</v>
      </c>
      <c r="R200" s="203">
        <f>Q200*H200</f>
        <v>0</v>
      </c>
      <c r="S200" s="203">
        <v>0</v>
      </c>
      <c r="T200" s="20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5" t="s">
        <v>179</v>
      </c>
      <c r="AT200" s="205" t="s">
        <v>170</v>
      </c>
      <c r="AU200" s="205" t="s">
        <v>82</v>
      </c>
      <c r="AY200" s="18" t="s">
        <v>166</v>
      </c>
      <c r="BE200" s="206">
        <f>IF(N200="základní",J200,0)</f>
        <v>0</v>
      </c>
      <c r="BF200" s="206">
        <f>IF(N200="snížená",J200,0)</f>
        <v>0</v>
      </c>
      <c r="BG200" s="206">
        <f>IF(N200="zákl. přenesená",J200,0)</f>
        <v>0</v>
      </c>
      <c r="BH200" s="206">
        <f>IF(N200="sníž. přenesená",J200,0)</f>
        <v>0</v>
      </c>
      <c r="BI200" s="206">
        <f>IF(N200="nulová",J200,0)</f>
        <v>0</v>
      </c>
      <c r="BJ200" s="18" t="s">
        <v>80</v>
      </c>
      <c r="BK200" s="206">
        <f>ROUND(I200*H200,2)</f>
        <v>0</v>
      </c>
      <c r="BL200" s="18" t="s">
        <v>179</v>
      </c>
      <c r="BM200" s="205" t="s">
        <v>932</v>
      </c>
    </row>
    <row r="201" spans="1:65" s="12" customFormat="1" ht="22.9" customHeight="1">
      <c r="B201" s="177"/>
      <c r="C201" s="178"/>
      <c r="D201" s="179" t="s">
        <v>72</v>
      </c>
      <c r="E201" s="191" t="s">
        <v>541</v>
      </c>
      <c r="F201" s="191" t="s">
        <v>542</v>
      </c>
      <c r="G201" s="178"/>
      <c r="H201" s="178"/>
      <c r="I201" s="181"/>
      <c r="J201" s="192">
        <f>BK201</f>
        <v>0</v>
      </c>
      <c r="K201" s="178"/>
      <c r="L201" s="183"/>
      <c r="M201" s="184"/>
      <c r="N201" s="185"/>
      <c r="O201" s="185"/>
      <c r="P201" s="186">
        <f>SUM(P202:P270)</f>
        <v>0</v>
      </c>
      <c r="Q201" s="185"/>
      <c r="R201" s="186">
        <f>SUM(R202:R270)</f>
        <v>4.8830000000000005E-2</v>
      </c>
      <c r="S201" s="185"/>
      <c r="T201" s="187">
        <f>SUM(T202:T270)</f>
        <v>0</v>
      </c>
      <c r="AR201" s="188" t="s">
        <v>82</v>
      </c>
      <c r="AT201" s="189" t="s">
        <v>72</v>
      </c>
      <c r="AU201" s="189" t="s">
        <v>80</v>
      </c>
      <c r="AY201" s="188" t="s">
        <v>166</v>
      </c>
      <c r="BK201" s="190">
        <f>SUM(BK202:BK270)</f>
        <v>0</v>
      </c>
    </row>
    <row r="202" spans="1:65" s="2" customFormat="1" ht="24.2" customHeight="1">
      <c r="A202" s="35"/>
      <c r="B202" s="36"/>
      <c r="C202" s="193" t="s">
        <v>304</v>
      </c>
      <c r="D202" s="193" t="s">
        <v>170</v>
      </c>
      <c r="E202" s="194" t="s">
        <v>933</v>
      </c>
      <c r="F202" s="195" t="s">
        <v>934</v>
      </c>
      <c r="G202" s="196" t="s">
        <v>436</v>
      </c>
      <c r="H202" s="197">
        <v>20</v>
      </c>
      <c r="I202" s="198"/>
      <c r="J202" s="199">
        <f>ROUND(I202*H202,2)</f>
        <v>0</v>
      </c>
      <c r="K202" s="200"/>
      <c r="L202" s="40"/>
      <c r="M202" s="201" t="s">
        <v>1</v>
      </c>
      <c r="N202" s="202" t="s">
        <v>38</v>
      </c>
      <c r="O202" s="72"/>
      <c r="P202" s="203">
        <f>O202*H202</f>
        <v>0</v>
      </c>
      <c r="Q202" s="203">
        <v>8.4000000000000003E-4</v>
      </c>
      <c r="R202" s="203">
        <f>Q202*H202</f>
        <v>1.6800000000000002E-2</v>
      </c>
      <c r="S202" s="203">
        <v>0</v>
      </c>
      <c r="T202" s="20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5" t="s">
        <v>179</v>
      </c>
      <c r="AT202" s="205" t="s">
        <v>170</v>
      </c>
      <c r="AU202" s="205" t="s">
        <v>82</v>
      </c>
      <c r="AY202" s="18" t="s">
        <v>166</v>
      </c>
      <c r="BE202" s="206">
        <f>IF(N202="základní",J202,0)</f>
        <v>0</v>
      </c>
      <c r="BF202" s="206">
        <f>IF(N202="snížená",J202,0)</f>
        <v>0</v>
      </c>
      <c r="BG202" s="206">
        <f>IF(N202="zákl. přenesená",J202,0)</f>
        <v>0</v>
      </c>
      <c r="BH202" s="206">
        <f>IF(N202="sníž. přenesená",J202,0)</f>
        <v>0</v>
      </c>
      <c r="BI202" s="206">
        <f>IF(N202="nulová",J202,0)</f>
        <v>0</v>
      </c>
      <c r="BJ202" s="18" t="s">
        <v>80</v>
      </c>
      <c r="BK202" s="206">
        <f>ROUND(I202*H202,2)</f>
        <v>0</v>
      </c>
      <c r="BL202" s="18" t="s">
        <v>179</v>
      </c>
      <c r="BM202" s="205" t="s">
        <v>935</v>
      </c>
    </row>
    <row r="203" spans="1:65" s="13" customFormat="1" ht="11.25">
      <c r="B203" s="207"/>
      <c r="C203" s="208"/>
      <c r="D203" s="209" t="s">
        <v>176</v>
      </c>
      <c r="E203" s="210" t="s">
        <v>1</v>
      </c>
      <c r="F203" s="211" t="s">
        <v>304</v>
      </c>
      <c r="G203" s="208"/>
      <c r="H203" s="212">
        <v>20</v>
      </c>
      <c r="I203" s="213"/>
      <c r="J203" s="208"/>
      <c r="K203" s="208"/>
      <c r="L203" s="214"/>
      <c r="M203" s="215"/>
      <c r="N203" s="216"/>
      <c r="O203" s="216"/>
      <c r="P203" s="216"/>
      <c r="Q203" s="216"/>
      <c r="R203" s="216"/>
      <c r="S203" s="216"/>
      <c r="T203" s="217"/>
      <c r="AT203" s="218" t="s">
        <v>176</v>
      </c>
      <c r="AU203" s="218" t="s">
        <v>82</v>
      </c>
      <c r="AV203" s="13" t="s">
        <v>82</v>
      </c>
      <c r="AW203" s="13" t="s">
        <v>30</v>
      </c>
      <c r="AX203" s="13" t="s">
        <v>73</v>
      </c>
      <c r="AY203" s="218" t="s">
        <v>166</v>
      </c>
    </row>
    <row r="204" spans="1:65" s="14" customFormat="1" ht="11.25">
      <c r="B204" s="219"/>
      <c r="C204" s="220"/>
      <c r="D204" s="209" t="s">
        <v>176</v>
      </c>
      <c r="E204" s="221" t="s">
        <v>1</v>
      </c>
      <c r="F204" s="222" t="s">
        <v>178</v>
      </c>
      <c r="G204" s="220"/>
      <c r="H204" s="223">
        <v>20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AT204" s="229" t="s">
        <v>176</v>
      </c>
      <c r="AU204" s="229" t="s">
        <v>82</v>
      </c>
      <c r="AV204" s="14" t="s">
        <v>99</v>
      </c>
      <c r="AW204" s="14" t="s">
        <v>30</v>
      </c>
      <c r="AX204" s="14" t="s">
        <v>80</v>
      </c>
      <c r="AY204" s="229" t="s">
        <v>166</v>
      </c>
    </row>
    <row r="205" spans="1:65" s="2" customFormat="1" ht="24.2" customHeight="1">
      <c r="A205" s="35"/>
      <c r="B205" s="36"/>
      <c r="C205" s="193" t="s">
        <v>7</v>
      </c>
      <c r="D205" s="193" t="s">
        <v>170</v>
      </c>
      <c r="E205" s="194" t="s">
        <v>936</v>
      </c>
      <c r="F205" s="195" t="s">
        <v>937</v>
      </c>
      <c r="G205" s="196" t="s">
        <v>436</v>
      </c>
      <c r="H205" s="197">
        <v>15</v>
      </c>
      <c r="I205" s="198"/>
      <c r="J205" s="199">
        <f>ROUND(I205*H205,2)</f>
        <v>0</v>
      </c>
      <c r="K205" s="200"/>
      <c r="L205" s="40"/>
      <c r="M205" s="201" t="s">
        <v>1</v>
      </c>
      <c r="N205" s="202" t="s">
        <v>38</v>
      </c>
      <c r="O205" s="72"/>
      <c r="P205" s="203">
        <f>O205*H205</f>
        <v>0</v>
      </c>
      <c r="Q205" s="203">
        <v>1.16E-3</v>
      </c>
      <c r="R205" s="203">
        <f>Q205*H205</f>
        <v>1.7399999999999999E-2</v>
      </c>
      <c r="S205" s="203">
        <v>0</v>
      </c>
      <c r="T205" s="20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5" t="s">
        <v>179</v>
      </c>
      <c r="AT205" s="205" t="s">
        <v>170</v>
      </c>
      <c r="AU205" s="205" t="s">
        <v>82</v>
      </c>
      <c r="AY205" s="18" t="s">
        <v>166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8" t="s">
        <v>80</v>
      </c>
      <c r="BK205" s="206">
        <f>ROUND(I205*H205,2)</f>
        <v>0</v>
      </c>
      <c r="BL205" s="18" t="s">
        <v>179</v>
      </c>
      <c r="BM205" s="205" t="s">
        <v>938</v>
      </c>
    </row>
    <row r="206" spans="1:65" s="13" customFormat="1" ht="11.25">
      <c r="B206" s="207"/>
      <c r="C206" s="208"/>
      <c r="D206" s="209" t="s">
        <v>176</v>
      </c>
      <c r="E206" s="210" t="s">
        <v>1</v>
      </c>
      <c r="F206" s="211" t="s">
        <v>8</v>
      </c>
      <c r="G206" s="208"/>
      <c r="H206" s="212">
        <v>15</v>
      </c>
      <c r="I206" s="213"/>
      <c r="J206" s="208"/>
      <c r="K206" s="208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176</v>
      </c>
      <c r="AU206" s="218" t="s">
        <v>82</v>
      </c>
      <c r="AV206" s="13" t="s">
        <v>82</v>
      </c>
      <c r="AW206" s="13" t="s">
        <v>30</v>
      </c>
      <c r="AX206" s="13" t="s">
        <v>73</v>
      </c>
      <c r="AY206" s="218" t="s">
        <v>166</v>
      </c>
    </row>
    <row r="207" spans="1:65" s="14" customFormat="1" ht="11.25">
      <c r="B207" s="219"/>
      <c r="C207" s="220"/>
      <c r="D207" s="209" t="s">
        <v>176</v>
      </c>
      <c r="E207" s="221" t="s">
        <v>1</v>
      </c>
      <c r="F207" s="222" t="s">
        <v>178</v>
      </c>
      <c r="G207" s="220"/>
      <c r="H207" s="223">
        <v>15</v>
      </c>
      <c r="I207" s="224"/>
      <c r="J207" s="220"/>
      <c r="K207" s="220"/>
      <c r="L207" s="225"/>
      <c r="M207" s="226"/>
      <c r="N207" s="227"/>
      <c r="O207" s="227"/>
      <c r="P207" s="227"/>
      <c r="Q207" s="227"/>
      <c r="R207" s="227"/>
      <c r="S207" s="227"/>
      <c r="T207" s="228"/>
      <c r="AT207" s="229" t="s">
        <v>176</v>
      </c>
      <c r="AU207" s="229" t="s">
        <v>82</v>
      </c>
      <c r="AV207" s="14" t="s">
        <v>99</v>
      </c>
      <c r="AW207" s="14" t="s">
        <v>30</v>
      </c>
      <c r="AX207" s="14" t="s">
        <v>80</v>
      </c>
      <c r="AY207" s="229" t="s">
        <v>166</v>
      </c>
    </row>
    <row r="208" spans="1:65" s="2" customFormat="1" ht="37.9" customHeight="1">
      <c r="A208" s="35"/>
      <c r="B208" s="36"/>
      <c r="C208" s="193" t="s">
        <v>316</v>
      </c>
      <c r="D208" s="193" t="s">
        <v>170</v>
      </c>
      <c r="E208" s="194" t="s">
        <v>939</v>
      </c>
      <c r="F208" s="195" t="s">
        <v>940</v>
      </c>
      <c r="G208" s="196" t="s">
        <v>436</v>
      </c>
      <c r="H208" s="197">
        <v>10</v>
      </c>
      <c r="I208" s="198"/>
      <c r="J208" s="199">
        <f>ROUND(I208*H208,2)</f>
        <v>0</v>
      </c>
      <c r="K208" s="200"/>
      <c r="L208" s="40"/>
      <c r="M208" s="201" t="s">
        <v>1</v>
      </c>
      <c r="N208" s="202" t="s">
        <v>38</v>
      </c>
      <c r="O208" s="72"/>
      <c r="P208" s="203">
        <f>O208*H208</f>
        <v>0</v>
      </c>
      <c r="Q208" s="203">
        <v>4.0000000000000003E-5</v>
      </c>
      <c r="R208" s="203">
        <f>Q208*H208</f>
        <v>4.0000000000000002E-4</v>
      </c>
      <c r="S208" s="203">
        <v>0</v>
      </c>
      <c r="T208" s="20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5" t="s">
        <v>179</v>
      </c>
      <c r="AT208" s="205" t="s">
        <v>170</v>
      </c>
      <c r="AU208" s="205" t="s">
        <v>82</v>
      </c>
      <c r="AY208" s="18" t="s">
        <v>166</v>
      </c>
      <c r="BE208" s="206">
        <f>IF(N208="základní",J208,0)</f>
        <v>0</v>
      </c>
      <c r="BF208" s="206">
        <f>IF(N208="snížená",J208,0)</f>
        <v>0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18" t="s">
        <v>80</v>
      </c>
      <c r="BK208" s="206">
        <f>ROUND(I208*H208,2)</f>
        <v>0</v>
      </c>
      <c r="BL208" s="18" t="s">
        <v>179</v>
      </c>
      <c r="BM208" s="205" t="s">
        <v>941</v>
      </c>
    </row>
    <row r="209" spans="1:65" s="13" customFormat="1" ht="11.25">
      <c r="B209" s="207"/>
      <c r="C209" s="208"/>
      <c r="D209" s="209" t="s">
        <v>176</v>
      </c>
      <c r="E209" s="210" t="s">
        <v>1</v>
      </c>
      <c r="F209" s="211" t="s">
        <v>223</v>
      </c>
      <c r="G209" s="208"/>
      <c r="H209" s="212">
        <v>10</v>
      </c>
      <c r="I209" s="213"/>
      <c r="J209" s="208"/>
      <c r="K209" s="208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176</v>
      </c>
      <c r="AU209" s="218" t="s">
        <v>82</v>
      </c>
      <c r="AV209" s="13" t="s">
        <v>82</v>
      </c>
      <c r="AW209" s="13" t="s">
        <v>30</v>
      </c>
      <c r="AX209" s="13" t="s">
        <v>73</v>
      </c>
      <c r="AY209" s="218" t="s">
        <v>166</v>
      </c>
    </row>
    <row r="210" spans="1:65" s="14" customFormat="1" ht="11.25">
      <c r="B210" s="219"/>
      <c r="C210" s="220"/>
      <c r="D210" s="209" t="s">
        <v>176</v>
      </c>
      <c r="E210" s="221" t="s">
        <v>1</v>
      </c>
      <c r="F210" s="222" t="s">
        <v>178</v>
      </c>
      <c r="G210" s="220"/>
      <c r="H210" s="223">
        <v>10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176</v>
      </c>
      <c r="AU210" s="229" t="s">
        <v>82</v>
      </c>
      <c r="AV210" s="14" t="s">
        <v>99</v>
      </c>
      <c r="AW210" s="14" t="s">
        <v>30</v>
      </c>
      <c r="AX210" s="14" t="s">
        <v>80</v>
      </c>
      <c r="AY210" s="229" t="s">
        <v>166</v>
      </c>
    </row>
    <row r="211" spans="1:65" s="2" customFormat="1" ht="37.9" customHeight="1">
      <c r="A211" s="35"/>
      <c r="B211" s="36"/>
      <c r="C211" s="193" t="s">
        <v>334</v>
      </c>
      <c r="D211" s="193" t="s">
        <v>170</v>
      </c>
      <c r="E211" s="194" t="s">
        <v>942</v>
      </c>
      <c r="F211" s="195" t="s">
        <v>943</v>
      </c>
      <c r="G211" s="196" t="s">
        <v>436</v>
      </c>
      <c r="H211" s="197">
        <v>20</v>
      </c>
      <c r="I211" s="198"/>
      <c r="J211" s="199">
        <f>ROUND(I211*H211,2)</f>
        <v>0</v>
      </c>
      <c r="K211" s="200"/>
      <c r="L211" s="40"/>
      <c r="M211" s="201" t="s">
        <v>1</v>
      </c>
      <c r="N211" s="202" t="s">
        <v>38</v>
      </c>
      <c r="O211" s="72"/>
      <c r="P211" s="203">
        <f>O211*H211</f>
        <v>0</v>
      </c>
      <c r="Q211" s="203">
        <v>6.9999999999999994E-5</v>
      </c>
      <c r="R211" s="203">
        <f>Q211*H211</f>
        <v>1.3999999999999998E-3</v>
      </c>
      <c r="S211" s="203">
        <v>0</v>
      </c>
      <c r="T211" s="20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5" t="s">
        <v>179</v>
      </c>
      <c r="AT211" s="205" t="s">
        <v>170</v>
      </c>
      <c r="AU211" s="205" t="s">
        <v>82</v>
      </c>
      <c r="AY211" s="18" t="s">
        <v>166</v>
      </c>
      <c r="BE211" s="206">
        <f>IF(N211="základní",J211,0)</f>
        <v>0</v>
      </c>
      <c r="BF211" s="206">
        <f>IF(N211="snížená",J211,0)</f>
        <v>0</v>
      </c>
      <c r="BG211" s="206">
        <f>IF(N211="zákl. přenesená",J211,0)</f>
        <v>0</v>
      </c>
      <c r="BH211" s="206">
        <f>IF(N211="sníž. přenesená",J211,0)</f>
        <v>0</v>
      </c>
      <c r="BI211" s="206">
        <f>IF(N211="nulová",J211,0)</f>
        <v>0</v>
      </c>
      <c r="BJ211" s="18" t="s">
        <v>80</v>
      </c>
      <c r="BK211" s="206">
        <f>ROUND(I211*H211,2)</f>
        <v>0</v>
      </c>
      <c r="BL211" s="18" t="s">
        <v>179</v>
      </c>
      <c r="BM211" s="205" t="s">
        <v>944</v>
      </c>
    </row>
    <row r="212" spans="1:65" s="13" customFormat="1" ht="11.25">
      <c r="B212" s="207"/>
      <c r="C212" s="208"/>
      <c r="D212" s="209" t="s">
        <v>176</v>
      </c>
      <c r="E212" s="210" t="s">
        <v>1</v>
      </c>
      <c r="F212" s="211" t="s">
        <v>223</v>
      </c>
      <c r="G212" s="208"/>
      <c r="H212" s="212">
        <v>10</v>
      </c>
      <c r="I212" s="213"/>
      <c r="J212" s="208"/>
      <c r="K212" s="208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176</v>
      </c>
      <c r="AU212" s="218" t="s">
        <v>82</v>
      </c>
      <c r="AV212" s="13" t="s">
        <v>82</v>
      </c>
      <c r="AW212" s="13" t="s">
        <v>30</v>
      </c>
      <c r="AX212" s="13" t="s">
        <v>73</v>
      </c>
      <c r="AY212" s="218" t="s">
        <v>166</v>
      </c>
    </row>
    <row r="213" spans="1:65" s="14" customFormat="1" ht="11.25">
      <c r="B213" s="219"/>
      <c r="C213" s="220"/>
      <c r="D213" s="209" t="s">
        <v>176</v>
      </c>
      <c r="E213" s="221" t="s">
        <v>1</v>
      </c>
      <c r="F213" s="222" t="s">
        <v>178</v>
      </c>
      <c r="G213" s="220"/>
      <c r="H213" s="223">
        <v>10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176</v>
      </c>
      <c r="AU213" s="229" t="s">
        <v>82</v>
      </c>
      <c r="AV213" s="14" t="s">
        <v>99</v>
      </c>
      <c r="AW213" s="14" t="s">
        <v>30</v>
      </c>
      <c r="AX213" s="14" t="s">
        <v>73</v>
      </c>
      <c r="AY213" s="229" t="s">
        <v>166</v>
      </c>
    </row>
    <row r="214" spans="1:65" s="13" customFormat="1" ht="11.25">
      <c r="B214" s="207"/>
      <c r="C214" s="208"/>
      <c r="D214" s="209" t="s">
        <v>176</v>
      </c>
      <c r="E214" s="210" t="s">
        <v>1</v>
      </c>
      <c r="F214" s="211" t="s">
        <v>223</v>
      </c>
      <c r="G214" s="208"/>
      <c r="H214" s="212">
        <v>10</v>
      </c>
      <c r="I214" s="213"/>
      <c r="J214" s="208"/>
      <c r="K214" s="208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176</v>
      </c>
      <c r="AU214" s="218" t="s">
        <v>82</v>
      </c>
      <c r="AV214" s="13" t="s">
        <v>82</v>
      </c>
      <c r="AW214" s="13" t="s">
        <v>30</v>
      </c>
      <c r="AX214" s="13" t="s">
        <v>73</v>
      </c>
      <c r="AY214" s="218" t="s">
        <v>166</v>
      </c>
    </row>
    <row r="215" spans="1:65" s="14" customFormat="1" ht="11.25">
      <c r="B215" s="219"/>
      <c r="C215" s="220"/>
      <c r="D215" s="209" t="s">
        <v>176</v>
      </c>
      <c r="E215" s="221" t="s">
        <v>1</v>
      </c>
      <c r="F215" s="222" t="s">
        <v>178</v>
      </c>
      <c r="G215" s="220"/>
      <c r="H215" s="223">
        <v>10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176</v>
      </c>
      <c r="AU215" s="229" t="s">
        <v>82</v>
      </c>
      <c r="AV215" s="14" t="s">
        <v>99</v>
      </c>
      <c r="AW215" s="14" t="s">
        <v>30</v>
      </c>
      <c r="AX215" s="14" t="s">
        <v>73</v>
      </c>
      <c r="AY215" s="229" t="s">
        <v>166</v>
      </c>
    </row>
    <row r="216" spans="1:65" s="15" customFormat="1" ht="11.25">
      <c r="B216" s="230"/>
      <c r="C216" s="231"/>
      <c r="D216" s="209" t="s">
        <v>176</v>
      </c>
      <c r="E216" s="232" t="s">
        <v>1</v>
      </c>
      <c r="F216" s="233" t="s">
        <v>206</v>
      </c>
      <c r="G216" s="231"/>
      <c r="H216" s="234">
        <v>20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AT216" s="240" t="s">
        <v>176</v>
      </c>
      <c r="AU216" s="240" t="s">
        <v>82</v>
      </c>
      <c r="AV216" s="15" t="s">
        <v>174</v>
      </c>
      <c r="AW216" s="15" t="s">
        <v>30</v>
      </c>
      <c r="AX216" s="15" t="s">
        <v>80</v>
      </c>
      <c r="AY216" s="240" t="s">
        <v>166</v>
      </c>
    </row>
    <row r="217" spans="1:65" s="2" customFormat="1" ht="37.9" customHeight="1">
      <c r="A217" s="35"/>
      <c r="B217" s="36"/>
      <c r="C217" s="193" t="s">
        <v>338</v>
      </c>
      <c r="D217" s="193" t="s">
        <v>170</v>
      </c>
      <c r="E217" s="194" t="s">
        <v>945</v>
      </c>
      <c r="F217" s="195" t="s">
        <v>946</v>
      </c>
      <c r="G217" s="196" t="s">
        <v>436</v>
      </c>
      <c r="H217" s="197">
        <v>5</v>
      </c>
      <c r="I217" s="198"/>
      <c r="J217" s="199">
        <f>ROUND(I217*H217,2)</f>
        <v>0</v>
      </c>
      <c r="K217" s="200"/>
      <c r="L217" s="40"/>
      <c r="M217" s="201" t="s">
        <v>1</v>
      </c>
      <c r="N217" s="202" t="s">
        <v>38</v>
      </c>
      <c r="O217" s="72"/>
      <c r="P217" s="203">
        <f>O217*H217</f>
        <v>0</v>
      </c>
      <c r="Q217" s="203">
        <v>1.6000000000000001E-4</v>
      </c>
      <c r="R217" s="203">
        <f>Q217*H217</f>
        <v>8.0000000000000004E-4</v>
      </c>
      <c r="S217" s="203">
        <v>0</v>
      </c>
      <c r="T217" s="20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5" t="s">
        <v>179</v>
      </c>
      <c r="AT217" s="205" t="s">
        <v>170</v>
      </c>
      <c r="AU217" s="205" t="s">
        <v>82</v>
      </c>
      <c r="AY217" s="18" t="s">
        <v>166</v>
      </c>
      <c r="BE217" s="206">
        <f>IF(N217="základní",J217,0)</f>
        <v>0</v>
      </c>
      <c r="BF217" s="206">
        <f>IF(N217="snížená",J217,0)</f>
        <v>0</v>
      </c>
      <c r="BG217" s="206">
        <f>IF(N217="zákl. přenesená",J217,0)</f>
        <v>0</v>
      </c>
      <c r="BH217" s="206">
        <f>IF(N217="sníž. přenesená",J217,0)</f>
        <v>0</v>
      </c>
      <c r="BI217" s="206">
        <f>IF(N217="nulová",J217,0)</f>
        <v>0</v>
      </c>
      <c r="BJ217" s="18" t="s">
        <v>80</v>
      </c>
      <c r="BK217" s="206">
        <f>ROUND(I217*H217,2)</f>
        <v>0</v>
      </c>
      <c r="BL217" s="18" t="s">
        <v>179</v>
      </c>
      <c r="BM217" s="205" t="s">
        <v>947</v>
      </c>
    </row>
    <row r="218" spans="1:65" s="13" customFormat="1" ht="11.25">
      <c r="B218" s="207"/>
      <c r="C218" s="208"/>
      <c r="D218" s="209" t="s">
        <v>176</v>
      </c>
      <c r="E218" s="210" t="s">
        <v>1</v>
      </c>
      <c r="F218" s="211" t="s">
        <v>196</v>
      </c>
      <c r="G218" s="208"/>
      <c r="H218" s="212">
        <v>5</v>
      </c>
      <c r="I218" s="213"/>
      <c r="J218" s="208"/>
      <c r="K218" s="208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176</v>
      </c>
      <c r="AU218" s="218" t="s">
        <v>82</v>
      </c>
      <c r="AV218" s="13" t="s">
        <v>82</v>
      </c>
      <c r="AW218" s="13" t="s">
        <v>30</v>
      </c>
      <c r="AX218" s="13" t="s">
        <v>73</v>
      </c>
      <c r="AY218" s="218" t="s">
        <v>166</v>
      </c>
    </row>
    <row r="219" spans="1:65" s="14" customFormat="1" ht="11.25">
      <c r="B219" s="219"/>
      <c r="C219" s="220"/>
      <c r="D219" s="209" t="s">
        <v>176</v>
      </c>
      <c r="E219" s="221" t="s">
        <v>1</v>
      </c>
      <c r="F219" s="222" t="s">
        <v>178</v>
      </c>
      <c r="G219" s="220"/>
      <c r="H219" s="223">
        <v>5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176</v>
      </c>
      <c r="AU219" s="229" t="s">
        <v>82</v>
      </c>
      <c r="AV219" s="14" t="s">
        <v>99</v>
      </c>
      <c r="AW219" s="14" t="s">
        <v>30</v>
      </c>
      <c r="AX219" s="14" t="s">
        <v>80</v>
      </c>
      <c r="AY219" s="229" t="s">
        <v>166</v>
      </c>
    </row>
    <row r="220" spans="1:65" s="2" customFormat="1" ht="16.5" customHeight="1">
      <c r="A220" s="35"/>
      <c r="B220" s="36"/>
      <c r="C220" s="193" t="s">
        <v>345</v>
      </c>
      <c r="D220" s="193" t="s">
        <v>170</v>
      </c>
      <c r="E220" s="194" t="s">
        <v>948</v>
      </c>
      <c r="F220" s="195" t="s">
        <v>949</v>
      </c>
      <c r="G220" s="196" t="s">
        <v>240</v>
      </c>
      <c r="H220" s="197">
        <v>18</v>
      </c>
      <c r="I220" s="198"/>
      <c r="J220" s="199">
        <f>ROUND(I220*H220,2)</f>
        <v>0</v>
      </c>
      <c r="K220" s="200"/>
      <c r="L220" s="40"/>
      <c r="M220" s="201" t="s">
        <v>1</v>
      </c>
      <c r="N220" s="202" t="s">
        <v>38</v>
      </c>
      <c r="O220" s="72"/>
      <c r="P220" s="203">
        <f>O220*H220</f>
        <v>0</v>
      </c>
      <c r="Q220" s="203">
        <v>0</v>
      </c>
      <c r="R220" s="203">
        <f>Q220*H220</f>
        <v>0</v>
      </c>
      <c r="S220" s="203">
        <v>0</v>
      </c>
      <c r="T220" s="20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5" t="s">
        <v>179</v>
      </c>
      <c r="AT220" s="205" t="s">
        <v>170</v>
      </c>
      <c r="AU220" s="205" t="s">
        <v>82</v>
      </c>
      <c r="AY220" s="18" t="s">
        <v>166</v>
      </c>
      <c r="BE220" s="206">
        <f>IF(N220="základní",J220,0)</f>
        <v>0</v>
      </c>
      <c r="BF220" s="206">
        <f>IF(N220="snížená",J220,0)</f>
        <v>0</v>
      </c>
      <c r="BG220" s="206">
        <f>IF(N220="zákl. přenesená",J220,0)</f>
        <v>0</v>
      </c>
      <c r="BH220" s="206">
        <f>IF(N220="sníž. přenesená",J220,0)</f>
        <v>0</v>
      </c>
      <c r="BI220" s="206">
        <f>IF(N220="nulová",J220,0)</f>
        <v>0</v>
      </c>
      <c r="BJ220" s="18" t="s">
        <v>80</v>
      </c>
      <c r="BK220" s="206">
        <f>ROUND(I220*H220,2)</f>
        <v>0</v>
      </c>
      <c r="BL220" s="18" t="s">
        <v>179</v>
      </c>
      <c r="BM220" s="205" t="s">
        <v>950</v>
      </c>
    </row>
    <row r="221" spans="1:65" s="13" customFormat="1" ht="11.25">
      <c r="B221" s="207"/>
      <c r="C221" s="208"/>
      <c r="D221" s="209" t="s">
        <v>176</v>
      </c>
      <c r="E221" s="210" t="s">
        <v>1</v>
      </c>
      <c r="F221" s="211" t="s">
        <v>951</v>
      </c>
      <c r="G221" s="208"/>
      <c r="H221" s="212">
        <v>10</v>
      </c>
      <c r="I221" s="213"/>
      <c r="J221" s="208"/>
      <c r="K221" s="208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176</v>
      </c>
      <c r="AU221" s="218" t="s">
        <v>82</v>
      </c>
      <c r="AV221" s="13" t="s">
        <v>82</v>
      </c>
      <c r="AW221" s="13" t="s">
        <v>30</v>
      </c>
      <c r="AX221" s="13" t="s">
        <v>73</v>
      </c>
      <c r="AY221" s="218" t="s">
        <v>166</v>
      </c>
    </row>
    <row r="222" spans="1:65" s="14" customFormat="1" ht="11.25">
      <c r="B222" s="219"/>
      <c r="C222" s="220"/>
      <c r="D222" s="209" t="s">
        <v>176</v>
      </c>
      <c r="E222" s="221" t="s">
        <v>1</v>
      </c>
      <c r="F222" s="222" t="s">
        <v>178</v>
      </c>
      <c r="G222" s="220"/>
      <c r="H222" s="223">
        <v>10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176</v>
      </c>
      <c r="AU222" s="229" t="s">
        <v>82</v>
      </c>
      <c r="AV222" s="14" t="s">
        <v>99</v>
      </c>
      <c r="AW222" s="14" t="s">
        <v>30</v>
      </c>
      <c r="AX222" s="14" t="s">
        <v>73</v>
      </c>
      <c r="AY222" s="229" t="s">
        <v>166</v>
      </c>
    </row>
    <row r="223" spans="1:65" s="13" customFormat="1" ht="11.25">
      <c r="B223" s="207"/>
      <c r="C223" s="208"/>
      <c r="D223" s="209" t="s">
        <v>176</v>
      </c>
      <c r="E223" s="210" t="s">
        <v>1</v>
      </c>
      <c r="F223" s="211" t="s">
        <v>952</v>
      </c>
      <c r="G223" s="208"/>
      <c r="H223" s="212">
        <v>2</v>
      </c>
      <c r="I223" s="213"/>
      <c r="J223" s="208"/>
      <c r="K223" s="208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176</v>
      </c>
      <c r="AU223" s="218" t="s">
        <v>82</v>
      </c>
      <c r="AV223" s="13" t="s">
        <v>82</v>
      </c>
      <c r="AW223" s="13" t="s">
        <v>30</v>
      </c>
      <c r="AX223" s="13" t="s">
        <v>73</v>
      </c>
      <c r="AY223" s="218" t="s">
        <v>166</v>
      </c>
    </row>
    <row r="224" spans="1:65" s="14" customFormat="1" ht="11.25">
      <c r="B224" s="219"/>
      <c r="C224" s="220"/>
      <c r="D224" s="209" t="s">
        <v>176</v>
      </c>
      <c r="E224" s="221" t="s">
        <v>1</v>
      </c>
      <c r="F224" s="222" t="s">
        <v>178</v>
      </c>
      <c r="G224" s="220"/>
      <c r="H224" s="223">
        <v>2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176</v>
      </c>
      <c r="AU224" s="229" t="s">
        <v>82</v>
      </c>
      <c r="AV224" s="14" t="s">
        <v>99</v>
      </c>
      <c r="AW224" s="14" t="s">
        <v>30</v>
      </c>
      <c r="AX224" s="14" t="s">
        <v>73</v>
      </c>
      <c r="AY224" s="229" t="s">
        <v>166</v>
      </c>
    </row>
    <row r="225" spans="1:65" s="13" customFormat="1" ht="11.25">
      <c r="B225" s="207"/>
      <c r="C225" s="208"/>
      <c r="D225" s="209" t="s">
        <v>176</v>
      </c>
      <c r="E225" s="210" t="s">
        <v>1</v>
      </c>
      <c r="F225" s="211" t="s">
        <v>953</v>
      </c>
      <c r="G225" s="208"/>
      <c r="H225" s="212">
        <v>5</v>
      </c>
      <c r="I225" s="213"/>
      <c r="J225" s="208"/>
      <c r="K225" s="208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176</v>
      </c>
      <c r="AU225" s="218" t="s">
        <v>82</v>
      </c>
      <c r="AV225" s="13" t="s">
        <v>82</v>
      </c>
      <c r="AW225" s="13" t="s">
        <v>30</v>
      </c>
      <c r="AX225" s="13" t="s">
        <v>73</v>
      </c>
      <c r="AY225" s="218" t="s">
        <v>166</v>
      </c>
    </row>
    <row r="226" spans="1:65" s="14" customFormat="1" ht="11.25">
      <c r="B226" s="219"/>
      <c r="C226" s="220"/>
      <c r="D226" s="209" t="s">
        <v>176</v>
      </c>
      <c r="E226" s="221" t="s">
        <v>1</v>
      </c>
      <c r="F226" s="222" t="s">
        <v>178</v>
      </c>
      <c r="G226" s="220"/>
      <c r="H226" s="223">
        <v>5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176</v>
      </c>
      <c r="AU226" s="229" t="s">
        <v>82</v>
      </c>
      <c r="AV226" s="14" t="s">
        <v>99</v>
      </c>
      <c r="AW226" s="14" t="s">
        <v>30</v>
      </c>
      <c r="AX226" s="14" t="s">
        <v>73</v>
      </c>
      <c r="AY226" s="229" t="s">
        <v>166</v>
      </c>
    </row>
    <row r="227" spans="1:65" s="13" customFormat="1" ht="11.25">
      <c r="B227" s="207"/>
      <c r="C227" s="208"/>
      <c r="D227" s="209" t="s">
        <v>176</v>
      </c>
      <c r="E227" s="210" t="s">
        <v>1</v>
      </c>
      <c r="F227" s="211" t="s">
        <v>954</v>
      </c>
      <c r="G227" s="208"/>
      <c r="H227" s="212">
        <v>1</v>
      </c>
      <c r="I227" s="213"/>
      <c r="J227" s="208"/>
      <c r="K227" s="208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176</v>
      </c>
      <c r="AU227" s="218" t="s">
        <v>82</v>
      </c>
      <c r="AV227" s="13" t="s">
        <v>82</v>
      </c>
      <c r="AW227" s="13" t="s">
        <v>30</v>
      </c>
      <c r="AX227" s="13" t="s">
        <v>73</v>
      </c>
      <c r="AY227" s="218" t="s">
        <v>166</v>
      </c>
    </row>
    <row r="228" spans="1:65" s="14" customFormat="1" ht="11.25">
      <c r="B228" s="219"/>
      <c r="C228" s="220"/>
      <c r="D228" s="209" t="s">
        <v>176</v>
      </c>
      <c r="E228" s="221" t="s">
        <v>1</v>
      </c>
      <c r="F228" s="222" t="s">
        <v>178</v>
      </c>
      <c r="G228" s="220"/>
      <c r="H228" s="223">
        <v>1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176</v>
      </c>
      <c r="AU228" s="229" t="s">
        <v>82</v>
      </c>
      <c r="AV228" s="14" t="s">
        <v>99</v>
      </c>
      <c r="AW228" s="14" t="s">
        <v>30</v>
      </c>
      <c r="AX228" s="14" t="s">
        <v>73</v>
      </c>
      <c r="AY228" s="229" t="s">
        <v>166</v>
      </c>
    </row>
    <row r="229" spans="1:65" s="15" customFormat="1" ht="11.25">
      <c r="B229" s="230"/>
      <c r="C229" s="231"/>
      <c r="D229" s="209" t="s">
        <v>176</v>
      </c>
      <c r="E229" s="232" t="s">
        <v>1</v>
      </c>
      <c r="F229" s="233" t="s">
        <v>206</v>
      </c>
      <c r="G229" s="231"/>
      <c r="H229" s="234">
        <v>18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AT229" s="240" t="s">
        <v>176</v>
      </c>
      <c r="AU229" s="240" t="s">
        <v>82</v>
      </c>
      <c r="AV229" s="15" t="s">
        <v>174</v>
      </c>
      <c r="AW229" s="15" t="s">
        <v>30</v>
      </c>
      <c r="AX229" s="15" t="s">
        <v>80</v>
      </c>
      <c r="AY229" s="240" t="s">
        <v>166</v>
      </c>
    </row>
    <row r="230" spans="1:65" s="2" customFormat="1" ht="24.2" customHeight="1">
      <c r="A230" s="35"/>
      <c r="B230" s="36"/>
      <c r="C230" s="193" t="s">
        <v>349</v>
      </c>
      <c r="D230" s="193" t="s">
        <v>170</v>
      </c>
      <c r="E230" s="194" t="s">
        <v>955</v>
      </c>
      <c r="F230" s="195" t="s">
        <v>956</v>
      </c>
      <c r="G230" s="196" t="s">
        <v>240</v>
      </c>
      <c r="H230" s="197">
        <v>14</v>
      </c>
      <c r="I230" s="198"/>
      <c r="J230" s="199">
        <f>ROUND(I230*H230,2)</f>
        <v>0</v>
      </c>
      <c r="K230" s="200"/>
      <c r="L230" s="40"/>
      <c r="M230" s="201" t="s">
        <v>1</v>
      </c>
      <c r="N230" s="202" t="s">
        <v>38</v>
      </c>
      <c r="O230" s="72"/>
      <c r="P230" s="203">
        <f>O230*H230</f>
        <v>0</v>
      </c>
      <c r="Q230" s="203">
        <v>2.9E-4</v>
      </c>
      <c r="R230" s="203">
        <f>Q230*H230</f>
        <v>4.0600000000000002E-3</v>
      </c>
      <c r="S230" s="203">
        <v>0</v>
      </c>
      <c r="T230" s="204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5" t="s">
        <v>179</v>
      </c>
      <c r="AT230" s="205" t="s">
        <v>170</v>
      </c>
      <c r="AU230" s="205" t="s">
        <v>82</v>
      </c>
      <c r="AY230" s="18" t="s">
        <v>166</v>
      </c>
      <c r="BE230" s="206">
        <f>IF(N230="základní",J230,0)</f>
        <v>0</v>
      </c>
      <c r="BF230" s="206">
        <f>IF(N230="snížená",J230,0)</f>
        <v>0</v>
      </c>
      <c r="BG230" s="206">
        <f>IF(N230="zákl. přenesená",J230,0)</f>
        <v>0</v>
      </c>
      <c r="BH230" s="206">
        <f>IF(N230="sníž. přenesená",J230,0)</f>
        <v>0</v>
      </c>
      <c r="BI230" s="206">
        <f>IF(N230="nulová",J230,0)</f>
        <v>0</v>
      </c>
      <c r="BJ230" s="18" t="s">
        <v>80</v>
      </c>
      <c r="BK230" s="206">
        <f>ROUND(I230*H230,2)</f>
        <v>0</v>
      </c>
      <c r="BL230" s="18" t="s">
        <v>179</v>
      </c>
      <c r="BM230" s="205" t="s">
        <v>957</v>
      </c>
    </row>
    <row r="231" spans="1:65" s="13" customFormat="1" ht="11.25">
      <c r="B231" s="207"/>
      <c r="C231" s="208"/>
      <c r="D231" s="209" t="s">
        <v>176</v>
      </c>
      <c r="E231" s="210" t="s">
        <v>1</v>
      </c>
      <c r="F231" s="211" t="s">
        <v>958</v>
      </c>
      <c r="G231" s="208"/>
      <c r="H231" s="212">
        <v>2</v>
      </c>
      <c r="I231" s="213"/>
      <c r="J231" s="208"/>
      <c r="K231" s="208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176</v>
      </c>
      <c r="AU231" s="218" t="s">
        <v>82</v>
      </c>
      <c r="AV231" s="13" t="s">
        <v>82</v>
      </c>
      <c r="AW231" s="13" t="s">
        <v>30</v>
      </c>
      <c r="AX231" s="13" t="s">
        <v>73</v>
      </c>
      <c r="AY231" s="218" t="s">
        <v>166</v>
      </c>
    </row>
    <row r="232" spans="1:65" s="13" customFormat="1" ht="11.25">
      <c r="B232" s="207"/>
      <c r="C232" s="208"/>
      <c r="D232" s="209" t="s">
        <v>176</v>
      </c>
      <c r="E232" s="210" t="s">
        <v>1</v>
      </c>
      <c r="F232" s="211" t="s">
        <v>959</v>
      </c>
      <c r="G232" s="208"/>
      <c r="H232" s="212">
        <v>2</v>
      </c>
      <c r="I232" s="213"/>
      <c r="J232" s="208"/>
      <c r="K232" s="208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176</v>
      </c>
      <c r="AU232" s="218" t="s">
        <v>82</v>
      </c>
      <c r="AV232" s="13" t="s">
        <v>82</v>
      </c>
      <c r="AW232" s="13" t="s">
        <v>30</v>
      </c>
      <c r="AX232" s="13" t="s">
        <v>73</v>
      </c>
      <c r="AY232" s="218" t="s">
        <v>166</v>
      </c>
    </row>
    <row r="233" spans="1:65" s="13" customFormat="1" ht="11.25">
      <c r="B233" s="207"/>
      <c r="C233" s="208"/>
      <c r="D233" s="209" t="s">
        <v>176</v>
      </c>
      <c r="E233" s="210" t="s">
        <v>1</v>
      </c>
      <c r="F233" s="211" t="s">
        <v>960</v>
      </c>
      <c r="G233" s="208"/>
      <c r="H233" s="212">
        <v>4</v>
      </c>
      <c r="I233" s="213"/>
      <c r="J233" s="208"/>
      <c r="K233" s="208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176</v>
      </c>
      <c r="AU233" s="218" t="s">
        <v>82</v>
      </c>
      <c r="AV233" s="13" t="s">
        <v>82</v>
      </c>
      <c r="AW233" s="13" t="s">
        <v>30</v>
      </c>
      <c r="AX233" s="13" t="s">
        <v>73</v>
      </c>
      <c r="AY233" s="218" t="s">
        <v>166</v>
      </c>
    </row>
    <row r="234" spans="1:65" s="14" customFormat="1" ht="11.25">
      <c r="B234" s="219"/>
      <c r="C234" s="220"/>
      <c r="D234" s="209" t="s">
        <v>176</v>
      </c>
      <c r="E234" s="221" t="s">
        <v>1</v>
      </c>
      <c r="F234" s="222" t="s">
        <v>178</v>
      </c>
      <c r="G234" s="220"/>
      <c r="H234" s="223">
        <v>8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AT234" s="229" t="s">
        <v>176</v>
      </c>
      <c r="AU234" s="229" t="s">
        <v>82</v>
      </c>
      <c r="AV234" s="14" t="s">
        <v>99</v>
      </c>
      <c r="AW234" s="14" t="s">
        <v>30</v>
      </c>
      <c r="AX234" s="14" t="s">
        <v>73</v>
      </c>
      <c r="AY234" s="229" t="s">
        <v>166</v>
      </c>
    </row>
    <row r="235" spans="1:65" s="13" customFormat="1" ht="11.25">
      <c r="B235" s="207"/>
      <c r="C235" s="208"/>
      <c r="D235" s="209" t="s">
        <v>176</v>
      </c>
      <c r="E235" s="210" t="s">
        <v>1</v>
      </c>
      <c r="F235" s="211" t="s">
        <v>961</v>
      </c>
      <c r="G235" s="208"/>
      <c r="H235" s="212">
        <v>1</v>
      </c>
      <c r="I235" s="213"/>
      <c r="J235" s="208"/>
      <c r="K235" s="208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176</v>
      </c>
      <c r="AU235" s="218" t="s">
        <v>82</v>
      </c>
      <c r="AV235" s="13" t="s">
        <v>82</v>
      </c>
      <c r="AW235" s="13" t="s">
        <v>30</v>
      </c>
      <c r="AX235" s="13" t="s">
        <v>73</v>
      </c>
      <c r="AY235" s="218" t="s">
        <v>166</v>
      </c>
    </row>
    <row r="236" spans="1:65" s="13" customFormat="1" ht="11.25">
      <c r="B236" s="207"/>
      <c r="C236" s="208"/>
      <c r="D236" s="209" t="s">
        <v>176</v>
      </c>
      <c r="E236" s="210" t="s">
        <v>1</v>
      </c>
      <c r="F236" s="211" t="s">
        <v>962</v>
      </c>
      <c r="G236" s="208"/>
      <c r="H236" s="212">
        <v>1</v>
      </c>
      <c r="I236" s="213"/>
      <c r="J236" s="208"/>
      <c r="K236" s="208"/>
      <c r="L236" s="214"/>
      <c r="M236" s="215"/>
      <c r="N236" s="216"/>
      <c r="O236" s="216"/>
      <c r="P236" s="216"/>
      <c r="Q236" s="216"/>
      <c r="R236" s="216"/>
      <c r="S236" s="216"/>
      <c r="T236" s="217"/>
      <c r="AT236" s="218" t="s">
        <v>176</v>
      </c>
      <c r="AU236" s="218" t="s">
        <v>82</v>
      </c>
      <c r="AV236" s="13" t="s">
        <v>82</v>
      </c>
      <c r="AW236" s="13" t="s">
        <v>30</v>
      </c>
      <c r="AX236" s="13" t="s">
        <v>73</v>
      </c>
      <c r="AY236" s="218" t="s">
        <v>166</v>
      </c>
    </row>
    <row r="237" spans="1:65" s="13" customFormat="1" ht="11.25">
      <c r="B237" s="207"/>
      <c r="C237" s="208"/>
      <c r="D237" s="209" t="s">
        <v>176</v>
      </c>
      <c r="E237" s="210" t="s">
        <v>1</v>
      </c>
      <c r="F237" s="211" t="s">
        <v>963</v>
      </c>
      <c r="G237" s="208"/>
      <c r="H237" s="212">
        <v>3</v>
      </c>
      <c r="I237" s="213"/>
      <c r="J237" s="208"/>
      <c r="K237" s="208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176</v>
      </c>
      <c r="AU237" s="218" t="s">
        <v>82</v>
      </c>
      <c r="AV237" s="13" t="s">
        <v>82</v>
      </c>
      <c r="AW237" s="13" t="s">
        <v>30</v>
      </c>
      <c r="AX237" s="13" t="s">
        <v>73</v>
      </c>
      <c r="AY237" s="218" t="s">
        <v>166</v>
      </c>
    </row>
    <row r="238" spans="1:65" s="14" customFormat="1" ht="11.25">
      <c r="B238" s="219"/>
      <c r="C238" s="220"/>
      <c r="D238" s="209" t="s">
        <v>176</v>
      </c>
      <c r="E238" s="221" t="s">
        <v>1</v>
      </c>
      <c r="F238" s="222" t="s">
        <v>178</v>
      </c>
      <c r="G238" s="220"/>
      <c r="H238" s="223">
        <v>5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176</v>
      </c>
      <c r="AU238" s="229" t="s">
        <v>82</v>
      </c>
      <c r="AV238" s="14" t="s">
        <v>99</v>
      </c>
      <c r="AW238" s="14" t="s">
        <v>30</v>
      </c>
      <c r="AX238" s="14" t="s">
        <v>73</v>
      </c>
      <c r="AY238" s="229" t="s">
        <v>166</v>
      </c>
    </row>
    <row r="239" spans="1:65" s="13" customFormat="1" ht="11.25">
      <c r="B239" s="207"/>
      <c r="C239" s="208"/>
      <c r="D239" s="209" t="s">
        <v>176</v>
      </c>
      <c r="E239" s="210" t="s">
        <v>1</v>
      </c>
      <c r="F239" s="211" t="s">
        <v>964</v>
      </c>
      <c r="G239" s="208"/>
      <c r="H239" s="212">
        <v>1</v>
      </c>
      <c r="I239" s="213"/>
      <c r="J239" s="208"/>
      <c r="K239" s="208"/>
      <c r="L239" s="214"/>
      <c r="M239" s="215"/>
      <c r="N239" s="216"/>
      <c r="O239" s="216"/>
      <c r="P239" s="216"/>
      <c r="Q239" s="216"/>
      <c r="R239" s="216"/>
      <c r="S239" s="216"/>
      <c r="T239" s="217"/>
      <c r="AT239" s="218" t="s">
        <v>176</v>
      </c>
      <c r="AU239" s="218" t="s">
        <v>82</v>
      </c>
      <c r="AV239" s="13" t="s">
        <v>82</v>
      </c>
      <c r="AW239" s="13" t="s">
        <v>30</v>
      </c>
      <c r="AX239" s="13" t="s">
        <v>73</v>
      </c>
      <c r="AY239" s="218" t="s">
        <v>166</v>
      </c>
    </row>
    <row r="240" spans="1:65" s="14" customFormat="1" ht="11.25">
      <c r="B240" s="219"/>
      <c r="C240" s="220"/>
      <c r="D240" s="209" t="s">
        <v>176</v>
      </c>
      <c r="E240" s="221" t="s">
        <v>1</v>
      </c>
      <c r="F240" s="222" t="s">
        <v>178</v>
      </c>
      <c r="G240" s="220"/>
      <c r="H240" s="223">
        <v>1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176</v>
      </c>
      <c r="AU240" s="229" t="s">
        <v>82</v>
      </c>
      <c r="AV240" s="14" t="s">
        <v>99</v>
      </c>
      <c r="AW240" s="14" t="s">
        <v>30</v>
      </c>
      <c r="AX240" s="14" t="s">
        <v>73</v>
      </c>
      <c r="AY240" s="229" t="s">
        <v>166</v>
      </c>
    </row>
    <row r="241" spans="1:65" s="15" customFormat="1" ht="11.25">
      <c r="B241" s="230"/>
      <c r="C241" s="231"/>
      <c r="D241" s="209" t="s">
        <v>176</v>
      </c>
      <c r="E241" s="232" t="s">
        <v>1</v>
      </c>
      <c r="F241" s="233" t="s">
        <v>206</v>
      </c>
      <c r="G241" s="231"/>
      <c r="H241" s="234">
        <v>14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AT241" s="240" t="s">
        <v>176</v>
      </c>
      <c r="AU241" s="240" t="s">
        <v>82</v>
      </c>
      <c r="AV241" s="15" t="s">
        <v>174</v>
      </c>
      <c r="AW241" s="15" t="s">
        <v>30</v>
      </c>
      <c r="AX241" s="15" t="s">
        <v>80</v>
      </c>
      <c r="AY241" s="240" t="s">
        <v>166</v>
      </c>
    </row>
    <row r="242" spans="1:65" s="2" customFormat="1" ht="16.5" customHeight="1">
      <c r="A242" s="35"/>
      <c r="B242" s="36"/>
      <c r="C242" s="241" t="s">
        <v>354</v>
      </c>
      <c r="D242" s="241" t="s">
        <v>208</v>
      </c>
      <c r="E242" s="242" t="s">
        <v>965</v>
      </c>
      <c r="F242" s="243" t="s">
        <v>966</v>
      </c>
      <c r="G242" s="244" t="s">
        <v>240</v>
      </c>
      <c r="H242" s="245">
        <v>14</v>
      </c>
      <c r="I242" s="246"/>
      <c r="J242" s="247">
        <f>ROUND(I242*H242,2)</f>
        <v>0</v>
      </c>
      <c r="K242" s="248"/>
      <c r="L242" s="249"/>
      <c r="M242" s="250" t="s">
        <v>1</v>
      </c>
      <c r="N242" s="251" t="s">
        <v>38</v>
      </c>
      <c r="O242" s="72"/>
      <c r="P242" s="203">
        <f>O242*H242</f>
        <v>0</v>
      </c>
      <c r="Q242" s="203">
        <v>0</v>
      </c>
      <c r="R242" s="203">
        <f>Q242*H242</f>
        <v>0</v>
      </c>
      <c r="S242" s="203">
        <v>0</v>
      </c>
      <c r="T242" s="204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5" t="s">
        <v>396</v>
      </c>
      <c r="AT242" s="205" t="s">
        <v>208</v>
      </c>
      <c r="AU242" s="205" t="s">
        <v>82</v>
      </c>
      <c r="AY242" s="18" t="s">
        <v>166</v>
      </c>
      <c r="BE242" s="206">
        <f>IF(N242="základní",J242,0)</f>
        <v>0</v>
      </c>
      <c r="BF242" s="206">
        <f>IF(N242="snížená",J242,0)</f>
        <v>0</v>
      </c>
      <c r="BG242" s="206">
        <f>IF(N242="zákl. přenesená",J242,0)</f>
        <v>0</v>
      </c>
      <c r="BH242" s="206">
        <f>IF(N242="sníž. přenesená",J242,0)</f>
        <v>0</v>
      </c>
      <c r="BI242" s="206">
        <f>IF(N242="nulová",J242,0)</f>
        <v>0</v>
      </c>
      <c r="BJ242" s="18" t="s">
        <v>80</v>
      </c>
      <c r="BK242" s="206">
        <f>ROUND(I242*H242,2)</f>
        <v>0</v>
      </c>
      <c r="BL242" s="18" t="s">
        <v>179</v>
      </c>
      <c r="BM242" s="205" t="s">
        <v>967</v>
      </c>
    </row>
    <row r="243" spans="1:65" s="13" customFormat="1" ht="11.25">
      <c r="B243" s="207"/>
      <c r="C243" s="208"/>
      <c r="D243" s="209" t="s">
        <v>176</v>
      </c>
      <c r="E243" s="210" t="s">
        <v>1</v>
      </c>
      <c r="F243" s="211" t="s">
        <v>958</v>
      </c>
      <c r="G243" s="208"/>
      <c r="H243" s="212">
        <v>2</v>
      </c>
      <c r="I243" s="213"/>
      <c r="J243" s="208"/>
      <c r="K243" s="208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176</v>
      </c>
      <c r="AU243" s="218" t="s">
        <v>82</v>
      </c>
      <c r="AV243" s="13" t="s">
        <v>82</v>
      </c>
      <c r="AW243" s="13" t="s">
        <v>30</v>
      </c>
      <c r="AX243" s="13" t="s">
        <v>73</v>
      </c>
      <c r="AY243" s="218" t="s">
        <v>166</v>
      </c>
    </row>
    <row r="244" spans="1:65" s="13" customFormat="1" ht="11.25">
      <c r="B244" s="207"/>
      <c r="C244" s="208"/>
      <c r="D244" s="209" t="s">
        <v>176</v>
      </c>
      <c r="E244" s="210" t="s">
        <v>1</v>
      </c>
      <c r="F244" s="211" t="s">
        <v>959</v>
      </c>
      <c r="G244" s="208"/>
      <c r="H244" s="212">
        <v>2</v>
      </c>
      <c r="I244" s="213"/>
      <c r="J244" s="208"/>
      <c r="K244" s="208"/>
      <c r="L244" s="214"/>
      <c r="M244" s="215"/>
      <c r="N244" s="216"/>
      <c r="O244" s="216"/>
      <c r="P244" s="216"/>
      <c r="Q244" s="216"/>
      <c r="R244" s="216"/>
      <c r="S244" s="216"/>
      <c r="T244" s="217"/>
      <c r="AT244" s="218" t="s">
        <v>176</v>
      </c>
      <c r="AU244" s="218" t="s">
        <v>82</v>
      </c>
      <c r="AV244" s="13" t="s">
        <v>82</v>
      </c>
      <c r="AW244" s="13" t="s">
        <v>30</v>
      </c>
      <c r="AX244" s="13" t="s">
        <v>73</v>
      </c>
      <c r="AY244" s="218" t="s">
        <v>166</v>
      </c>
    </row>
    <row r="245" spans="1:65" s="13" customFormat="1" ht="11.25">
      <c r="B245" s="207"/>
      <c r="C245" s="208"/>
      <c r="D245" s="209" t="s">
        <v>176</v>
      </c>
      <c r="E245" s="210" t="s">
        <v>1</v>
      </c>
      <c r="F245" s="211" t="s">
        <v>960</v>
      </c>
      <c r="G245" s="208"/>
      <c r="H245" s="212">
        <v>4</v>
      </c>
      <c r="I245" s="213"/>
      <c r="J245" s="208"/>
      <c r="K245" s="208"/>
      <c r="L245" s="214"/>
      <c r="M245" s="215"/>
      <c r="N245" s="216"/>
      <c r="O245" s="216"/>
      <c r="P245" s="216"/>
      <c r="Q245" s="216"/>
      <c r="R245" s="216"/>
      <c r="S245" s="216"/>
      <c r="T245" s="217"/>
      <c r="AT245" s="218" t="s">
        <v>176</v>
      </c>
      <c r="AU245" s="218" t="s">
        <v>82</v>
      </c>
      <c r="AV245" s="13" t="s">
        <v>82</v>
      </c>
      <c r="AW245" s="13" t="s">
        <v>30</v>
      </c>
      <c r="AX245" s="13" t="s">
        <v>73</v>
      </c>
      <c r="AY245" s="218" t="s">
        <v>166</v>
      </c>
    </row>
    <row r="246" spans="1:65" s="14" customFormat="1" ht="11.25">
      <c r="B246" s="219"/>
      <c r="C246" s="220"/>
      <c r="D246" s="209" t="s">
        <v>176</v>
      </c>
      <c r="E246" s="221" t="s">
        <v>1</v>
      </c>
      <c r="F246" s="222" t="s">
        <v>178</v>
      </c>
      <c r="G246" s="220"/>
      <c r="H246" s="223">
        <v>8</v>
      </c>
      <c r="I246" s="224"/>
      <c r="J246" s="220"/>
      <c r="K246" s="220"/>
      <c r="L246" s="225"/>
      <c r="M246" s="226"/>
      <c r="N246" s="227"/>
      <c r="O246" s="227"/>
      <c r="P246" s="227"/>
      <c r="Q246" s="227"/>
      <c r="R246" s="227"/>
      <c r="S246" s="227"/>
      <c r="T246" s="228"/>
      <c r="AT246" s="229" t="s">
        <v>176</v>
      </c>
      <c r="AU246" s="229" t="s">
        <v>82</v>
      </c>
      <c r="AV246" s="14" t="s">
        <v>99</v>
      </c>
      <c r="AW246" s="14" t="s">
        <v>30</v>
      </c>
      <c r="AX246" s="14" t="s">
        <v>73</v>
      </c>
      <c r="AY246" s="229" t="s">
        <v>166</v>
      </c>
    </row>
    <row r="247" spans="1:65" s="13" customFormat="1" ht="11.25">
      <c r="B247" s="207"/>
      <c r="C247" s="208"/>
      <c r="D247" s="209" t="s">
        <v>176</v>
      </c>
      <c r="E247" s="210" t="s">
        <v>1</v>
      </c>
      <c r="F247" s="211" t="s">
        <v>961</v>
      </c>
      <c r="G247" s="208"/>
      <c r="H247" s="212">
        <v>1</v>
      </c>
      <c r="I247" s="213"/>
      <c r="J247" s="208"/>
      <c r="K247" s="208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176</v>
      </c>
      <c r="AU247" s="218" t="s">
        <v>82</v>
      </c>
      <c r="AV247" s="13" t="s">
        <v>82</v>
      </c>
      <c r="AW247" s="13" t="s">
        <v>30</v>
      </c>
      <c r="AX247" s="13" t="s">
        <v>73</v>
      </c>
      <c r="AY247" s="218" t="s">
        <v>166</v>
      </c>
    </row>
    <row r="248" spans="1:65" s="13" customFormat="1" ht="11.25">
      <c r="B248" s="207"/>
      <c r="C248" s="208"/>
      <c r="D248" s="209" t="s">
        <v>176</v>
      </c>
      <c r="E248" s="210" t="s">
        <v>1</v>
      </c>
      <c r="F248" s="211" t="s">
        <v>962</v>
      </c>
      <c r="G248" s="208"/>
      <c r="H248" s="212">
        <v>1</v>
      </c>
      <c r="I248" s="213"/>
      <c r="J248" s="208"/>
      <c r="K248" s="208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176</v>
      </c>
      <c r="AU248" s="218" t="s">
        <v>82</v>
      </c>
      <c r="AV248" s="13" t="s">
        <v>82</v>
      </c>
      <c r="AW248" s="13" t="s">
        <v>30</v>
      </c>
      <c r="AX248" s="13" t="s">
        <v>73</v>
      </c>
      <c r="AY248" s="218" t="s">
        <v>166</v>
      </c>
    </row>
    <row r="249" spans="1:65" s="13" customFormat="1" ht="11.25">
      <c r="B249" s="207"/>
      <c r="C249" s="208"/>
      <c r="D249" s="209" t="s">
        <v>176</v>
      </c>
      <c r="E249" s="210" t="s">
        <v>1</v>
      </c>
      <c r="F249" s="211" t="s">
        <v>963</v>
      </c>
      <c r="G249" s="208"/>
      <c r="H249" s="212">
        <v>3</v>
      </c>
      <c r="I249" s="213"/>
      <c r="J249" s="208"/>
      <c r="K249" s="208"/>
      <c r="L249" s="214"/>
      <c r="M249" s="215"/>
      <c r="N249" s="216"/>
      <c r="O249" s="216"/>
      <c r="P249" s="216"/>
      <c r="Q249" s="216"/>
      <c r="R249" s="216"/>
      <c r="S249" s="216"/>
      <c r="T249" s="217"/>
      <c r="AT249" s="218" t="s">
        <v>176</v>
      </c>
      <c r="AU249" s="218" t="s">
        <v>82</v>
      </c>
      <c r="AV249" s="13" t="s">
        <v>82</v>
      </c>
      <c r="AW249" s="13" t="s">
        <v>30</v>
      </c>
      <c r="AX249" s="13" t="s">
        <v>73</v>
      </c>
      <c r="AY249" s="218" t="s">
        <v>166</v>
      </c>
    </row>
    <row r="250" spans="1:65" s="14" customFormat="1" ht="11.25">
      <c r="B250" s="219"/>
      <c r="C250" s="220"/>
      <c r="D250" s="209" t="s">
        <v>176</v>
      </c>
      <c r="E250" s="221" t="s">
        <v>1</v>
      </c>
      <c r="F250" s="222" t="s">
        <v>178</v>
      </c>
      <c r="G250" s="220"/>
      <c r="H250" s="223">
        <v>5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176</v>
      </c>
      <c r="AU250" s="229" t="s">
        <v>82</v>
      </c>
      <c r="AV250" s="14" t="s">
        <v>99</v>
      </c>
      <c r="AW250" s="14" t="s">
        <v>30</v>
      </c>
      <c r="AX250" s="14" t="s">
        <v>73</v>
      </c>
      <c r="AY250" s="229" t="s">
        <v>166</v>
      </c>
    </row>
    <row r="251" spans="1:65" s="13" customFormat="1" ht="11.25">
      <c r="B251" s="207"/>
      <c r="C251" s="208"/>
      <c r="D251" s="209" t="s">
        <v>176</v>
      </c>
      <c r="E251" s="210" t="s">
        <v>1</v>
      </c>
      <c r="F251" s="211" t="s">
        <v>964</v>
      </c>
      <c r="G251" s="208"/>
      <c r="H251" s="212">
        <v>1</v>
      </c>
      <c r="I251" s="213"/>
      <c r="J251" s="208"/>
      <c r="K251" s="208"/>
      <c r="L251" s="214"/>
      <c r="M251" s="215"/>
      <c r="N251" s="216"/>
      <c r="O251" s="216"/>
      <c r="P251" s="216"/>
      <c r="Q251" s="216"/>
      <c r="R251" s="216"/>
      <c r="S251" s="216"/>
      <c r="T251" s="217"/>
      <c r="AT251" s="218" t="s">
        <v>176</v>
      </c>
      <c r="AU251" s="218" t="s">
        <v>82</v>
      </c>
      <c r="AV251" s="13" t="s">
        <v>82</v>
      </c>
      <c r="AW251" s="13" t="s">
        <v>30</v>
      </c>
      <c r="AX251" s="13" t="s">
        <v>73</v>
      </c>
      <c r="AY251" s="218" t="s">
        <v>166</v>
      </c>
    </row>
    <row r="252" spans="1:65" s="14" customFormat="1" ht="11.25">
      <c r="B252" s="219"/>
      <c r="C252" s="220"/>
      <c r="D252" s="209" t="s">
        <v>176</v>
      </c>
      <c r="E252" s="221" t="s">
        <v>1</v>
      </c>
      <c r="F252" s="222" t="s">
        <v>178</v>
      </c>
      <c r="G252" s="220"/>
      <c r="H252" s="223">
        <v>1</v>
      </c>
      <c r="I252" s="224"/>
      <c r="J252" s="220"/>
      <c r="K252" s="220"/>
      <c r="L252" s="225"/>
      <c r="M252" s="226"/>
      <c r="N252" s="227"/>
      <c r="O252" s="227"/>
      <c r="P252" s="227"/>
      <c r="Q252" s="227"/>
      <c r="R252" s="227"/>
      <c r="S252" s="227"/>
      <c r="T252" s="228"/>
      <c r="AT252" s="229" t="s">
        <v>176</v>
      </c>
      <c r="AU252" s="229" t="s">
        <v>82</v>
      </c>
      <c r="AV252" s="14" t="s">
        <v>99</v>
      </c>
      <c r="AW252" s="14" t="s">
        <v>30</v>
      </c>
      <c r="AX252" s="14" t="s">
        <v>73</v>
      </c>
      <c r="AY252" s="229" t="s">
        <v>166</v>
      </c>
    </row>
    <row r="253" spans="1:65" s="15" customFormat="1" ht="11.25">
      <c r="B253" s="230"/>
      <c r="C253" s="231"/>
      <c r="D253" s="209" t="s">
        <v>176</v>
      </c>
      <c r="E253" s="232" t="s">
        <v>1</v>
      </c>
      <c r="F253" s="233" t="s">
        <v>206</v>
      </c>
      <c r="G253" s="231"/>
      <c r="H253" s="234">
        <v>14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AT253" s="240" t="s">
        <v>176</v>
      </c>
      <c r="AU253" s="240" t="s">
        <v>82</v>
      </c>
      <c r="AV253" s="15" t="s">
        <v>174</v>
      </c>
      <c r="AW253" s="15" t="s">
        <v>30</v>
      </c>
      <c r="AX253" s="15" t="s">
        <v>80</v>
      </c>
      <c r="AY253" s="240" t="s">
        <v>166</v>
      </c>
    </row>
    <row r="254" spans="1:65" s="2" customFormat="1" ht="16.5" customHeight="1">
      <c r="A254" s="35"/>
      <c r="B254" s="36"/>
      <c r="C254" s="193" t="s">
        <v>358</v>
      </c>
      <c r="D254" s="193" t="s">
        <v>170</v>
      </c>
      <c r="E254" s="194" t="s">
        <v>968</v>
      </c>
      <c r="F254" s="195" t="s">
        <v>969</v>
      </c>
      <c r="G254" s="196" t="s">
        <v>240</v>
      </c>
      <c r="H254" s="197">
        <v>1</v>
      </c>
      <c r="I254" s="198"/>
      <c r="J254" s="199">
        <f>ROUND(I254*H254,2)</f>
        <v>0</v>
      </c>
      <c r="K254" s="200"/>
      <c r="L254" s="40"/>
      <c r="M254" s="201" t="s">
        <v>1</v>
      </c>
      <c r="N254" s="202" t="s">
        <v>38</v>
      </c>
      <c r="O254" s="72"/>
      <c r="P254" s="203">
        <f>O254*H254</f>
        <v>0</v>
      </c>
      <c r="Q254" s="203">
        <v>9.7000000000000005E-4</v>
      </c>
      <c r="R254" s="203">
        <f>Q254*H254</f>
        <v>9.7000000000000005E-4</v>
      </c>
      <c r="S254" s="203">
        <v>0</v>
      </c>
      <c r="T254" s="20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5" t="s">
        <v>179</v>
      </c>
      <c r="AT254" s="205" t="s">
        <v>170</v>
      </c>
      <c r="AU254" s="205" t="s">
        <v>82</v>
      </c>
      <c r="AY254" s="18" t="s">
        <v>166</v>
      </c>
      <c r="BE254" s="206">
        <f>IF(N254="základní",J254,0)</f>
        <v>0</v>
      </c>
      <c r="BF254" s="206">
        <f>IF(N254="snížená",J254,0)</f>
        <v>0</v>
      </c>
      <c r="BG254" s="206">
        <f>IF(N254="zákl. přenesená",J254,0)</f>
        <v>0</v>
      </c>
      <c r="BH254" s="206">
        <f>IF(N254="sníž. přenesená",J254,0)</f>
        <v>0</v>
      </c>
      <c r="BI254" s="206">
        <f>IF(N254="nulová",J254,0)</f>
        <v>0</v>
      </c>
      <c r="BJ254" s="18" t="s">
        <v>80</v>
      </c>
      <c r="BK254" s="206">
        <f>ROUND(I254*H254,2)</f>
        <v>0</v>
      </c>
      <c r="BL254" s="18" t="s">
        <v>179</v>
      </c>
      <c r="BM254" s="205" t="s">
        <v>970</v>
      </c>
    </row>
    <row r="255" spans="1:65" s="13" customFormat="1" ht="11.25">
      <c r="B255" s="207"/>
      <c r="C255" s="208"/>
      <c r="D255" s="209" t="s">
        <v>176</v>
      </c>
      <c r="E255" s="210" t="s">
        <v>1</v>
      </c>
      <c r="F255" s="211" t="s">
        <v>971</v>
      </c>
      <c r="G255" s="208"/>
      <c r="H255" s="212">
        <v>1</v>
      </c>
      <c r="I255" s="213"/>
      <c r="J255" s="208"/>
      <c r="K255" s="208"/>
      <c r="L255" s="214"/>
      <c r="M255" s="215"/>
      <c r="N255" s="216"/>
      <c r="O255" s="216"/>
      <c r="P255" s="216"/>
      <c r="Q255" s="216"/>
      <c r="R255" s="216"/>
      <c r="S255" s="216"/>
      <c r="T255" s="217"/>
      <c r="AT255" s="218" t="s">
        <v>176</v>
      </c>
      <c r="AU255" s="218" t="s">
        <v>82</v>
      </c>
      <c r="AV255" s="13" t="s">
        <v>82</v>
      </c>
      <c r="AW255" s="13" t="s">
        <v>30</v>
      </c>
      <c r="AX255" s="13" t="s">
        <v>73</v>
      </c>
      <c r="AY255" s="218" t="s">
        <v>166</v>
      </c>
    </row>
    <row r="256" spans="1:65" s="14" customFormat="1" ht="11.25">
      <c r="B256" s="219"/>
      <c r="C256" s="220"/>
      <c r="D256" s="209" t="s">
        <v>176</v>
      </c>
      <c r="E256" s="221" t="s">
        <v>1</v>
      </c>
      <c r="F256" s="222" t="s">
        <v>178</v>
      </c>
      <c r="G256" s="220"/>
      <c r="H256" s="223">
        <v>1</v>
      </c>
      <c r="I256" s="224"/>
      <c r="J256" s="220"/>
      <c r="K256" s="220"/>
      <c r="L256" s="225"/>
      <c r="M256" s="226"/>
      <c r="N256" s="227"/>
      <c r="O256" s="227"/>
      <c r="P256" s="227"/>
      <c r="Q256" s="227"/>
      <c r="R256" s="227"/>
      <c r="S256" s="227"/>
      <c r="T256" s="228"/>
      <c r="AT256" s="229" t="s">
        <v>176</v>
      </c>
      <c r="AU256" s="229" t="s">
        <v>82</v>
      </c>
      <c r="AV256" s="14" t="s">
        <v>99</v>
      </c>
      <c r="AW256" s="14" t="s">
        <v>30</v>
      </c>
      <c r="AX256" s="14" t="s">
        <v>80</v>
      </c>
      <c r="AY256" s="229" t="s">
        <v>166</v>
      </c>
    </row>
    <row r="257" spans="1:65" s="2" customFormat="1" ht="24.2" customHeight="1">
      <c r="A257" s="35"/>
      <c r="B257" s="36"/>
      <c r="C257" s="193" t="s">
        <v>375</v>
      </c>
      <c r="D257" s="193" t="s">
        <v>170</v>
      </c>
      <c r="E257" s="194" t="s">
        <v>972</v>
      </c>
      <c r="F257" s="195" t="s">
        <v>973</v>
      </c>
      <c r="G257" s="196" t="s">
        <v>436</v>
      </c>
      <c r="H257" s="197">
        <v>35</v>
      </c>
      <c r="I257" s="198"/>
      <c r="J257" s="199">
        <f>ROUND(I257*H257,2)</f>
        <v>0</v>
      </c>
      <c r="K257" s="200"/>
      <c r="L257" s="40"/>
      <c r="M257" s="201" t="s">
        <v>1</v>
      </c>
      <c r="N257" s="202" t="s">
        <v>38</v>
      </c>
      <c r="O257" s="72"/>
      <c r="P257" s="203">
        <f>O257*H257</f>
        <v>0</v>
      </c>
      <c r="Q257" s="203">
        <v>1.9000000000000001E-4</v>
      </c>
      <c r="R257" s="203">
        <f>Q257*H257</f>
        <v>6.6500000000000005E-3</v>
      </c>
      <c r="S257" s="203">
        <v>0</v>
      </c>
      <c r="T257" s="204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5" t="s">
        <v>179</v>
      </c>
      <c r="AT257" s="205" t="s">
        <v>170</v>
      </c>
      <c r="AU257" s="205" t="s">
        <v>82</v>
      </c>
      <c r="AY257" s="18" t="s">
        <v>166</v>
      </c>
      <c r="BE257" s="206">
        <f>IF(N257="základní",J257,0)</f>
        <v>0</v>
      </c>
      <c r="BF257" s="206">
        <f>IF(N257="snížená",J257,0)</f>
        <v>0</v>
      </c>
      <c r="BG257" s="206">
        <f>IF(N257="zákl. přenesená",J257,0)</f>
        <v>0</v>
      </c>
      <c r="BH257" s="206">
        <f>IF(N257="sníž. přenesená",J257,0)</f>
        <v>0</v>
      </c>
      <c r="BI257" s="206">
        <f>IF(N257="nulová",J257,0)</f>
        <v>0</v>
      </c>
      <c r="BJ257" s="18" t="s">
        <v>80</v>
      </c>
      <c r="BK257" s="206">
        <f>ROUND(I257*H257,2)</f>
        <v>0</v>
      </c>
      <c r="BL257" s="18" t="s">
        <v>179</v>
      </c>
      <c r="BM257" s="205" t="s">
        <v>974</v>
      </c>
    </row>
    <row r="258" spans="1:65" s="13" customFormat="1" ht="11.25">
      <c r="B258" s="207"/>
      <c r="C258" s="208"/>
      <c r="D258" s="209" t="s">
        <v>176</v>
      </c>
      <c r="E258" s="210" t="s">
        <v>1</v>
      </c>
      <c r="F258" s="211" t="s">
        <v>975</v>
      </c>
      <c r="G258" s="208"/>
      <c r="H258" s="212">
        <v>35</v>
      </c>
      <c r="I258" s="213"/>
      <c r="J258" s="208"/>
      <c r="K258" s="208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176</v>
      </c>
      <c r="AU258" s="218" t="s">
        <v>82</v>
      </c>
      <c r="AV258" s="13" t="s">
        <v>82</v>
      </c>
      <c r="AW258" s="13" t="s">
        <v>30</v>
      </c>
      <c r="AX258" s="13" t="s">
        <v>73</v>
      </c>
      <c r="AY258" s="218" t="s">
        <v>166</v>
      </c>
    </row>
    <row r="259" spans="1:65" s="14" customFormat="1" ht="11.25">
      <c r="B259" s="219"/>
      <c r="C259" s="220"/>
      <c r="D259" s="209" t="s">
        <v>176</v>
      </c>
      <c r="E259" s="221" t="s">
        <v>1</v>
      </c>
      <c r="F259" s="222" t="s">
        <v>178</v>
      </c>
      <c r="G259" s="220"/>
      <c r="H259" s="223">
        <v>35</v>
      </c>
      <c r="I259" s="224"/>
      <c r="J259" s="220"/>
      <c r="K259" s="220"/>
      <c r="L259" s="225"/>
      <c r="M259" s="226"/>
      <c r="N259" s="227"/>
      <c r="O259" s="227"/>
      <c r="P259" s="227"/>
      <c r="Q259" s="227"/>
      <c r="R259" s="227"/>
      <c r="S259" s="227"/>
      <c r="T259" s="228"/>
      <c r="AT259" s="229" t="s">
        <v>176</v>
      </c>
      <c r="AU259" s="229" t="s">
        <v>82</v>
      </c>
      <c r="AV259" s="14" t="s">
        <v>99</v>
      </c>
      <c r="AW259" s="14" t="s">
        <v>30</v>
      </c>
      <c r="AX259" s="14" t="s">
        <v>80</v>
      </c>
      <c r="AY259" s="229" t="s">
        <v>166</v>
      </c>
    </row>
    <row r="260" spans="1:65" s="2" customFormat="1" ht="21.75" customHeight="1">
      <c r="A260" s="35"/>
      <c r="B260" s="36"/>
      <c r="C260" s="193" t="s">
        <v>381</v>
      </c>
      <c r="D260" s="193" t="s">
        <v>170</v>
      </c>
      <c r="E260" s="194" t="s">
        <v>976</v>
      </c>
      <c r="F260" s="195" t="s">
        <v>977</v>
      </c>
      <c r="G260" s="196" t="s">
        <v>436</v>
      </c>
      <c r="H260" s="197">
        <v>35</v>
      </c>
      <c r="I260" s="198"/>
      <c r="J260" s="199">
        <f>ROUND(I260*H260,2)</f>
        <v>0</v>
      </c>
      <c r="K260" s="200"/>
      <c r="L260" s="40"/>
      <c r="M260" s="201" t="s">
        <v>1</v>
      </c>
      <c r="N260" s="202" t="s">
        <v>38</v>
      </c>
      <c r="O260" s="72"/>
      <c r="P260" s="203">
        <f>O260*H260</f>
        <v>0</v>
      </c>
      <c r="Q260" s="203">
        <v>1.0000000000000001E-5</v>
      </c>
      <c r="R260" s="203">
        <f>Q260*H260</f>
        <v>3.5000000000000005E-4</v>
      </c>
      <c r="S260" s="203">
        <v>0</v>
      </c>
      <c r="T260" s="204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5" t="s">
        <v>179</v>
      </c>
      <c r="AT260" s="205" t="s">
        <v>170</v>
      </c>
      <c r="AU260" s="205" t="s">
        <v>82</v>
      </c>
      <c r="AY260" s="18" t="s">
        <v>166</v>
      </c>
      <c r="BE260" s="206">
        <f>IF(N260="základní",J260,0)</f>
        <v>0</v>
      </c>
      <c r="BF260" s="206">
        <f>IF(N260="snížená",J260,0)</f>
        <v>0</v>
      </c>
      <c r="BG260" s="206">
        <f>IF(N260="zákl. přenesená",J260,0)</f>
        <v>0</v>
      </c>
      <c r="BH260" s="206">
        <f>IF(N260="sníž. přenesená",J260,0)</f>
        <v>0</v>
      </c>
      <c r="BI260" s="206">
        <f>IF(N260="nulová",J260,0)</f>
        <v>0</v>
      </c>
      <c r="BJ260" s="18" t="s">
        <v>80</v>
      </c>
      <c r="BK260" s="206">
        <f>ROUND(I260*H260,2)</f>
        <v>0</v>
      </c>
      <c r="BL260" s="18" t="s">
        <v>179</v>
      </c>
      <c r="BM260" s="205" t="s">
        <v>978</v>
      </c>
    </row>
    <row r="261" spans="1:65" s="13" customFormat="1" ht="11.25">
      <c r="B261" s="207"/>
      <c r="C261" s="208"/>
      <c r="D261" s="209" t="s">
        <v>176</v>
      </c>
      <c r="E261" s="210" t="s">
        <v>1</v>
      </c>
      <c r="F261" s="211" t="s">
        <v>975</v>
      </c>
      <c r="G261" s="208"/>
      <c r="H261" s="212">
        <v>35</v>
      </c>
      <c r="I261" s="213"/>
      <c r="J261" s="208"/>
      <c r="K261" s="208"/>
      <c r="L261" s="214"/>
      <c r="M261" s="215"/>
      <c r="N261" s="216"/>
      <c r="O261" s="216"/>
      <c r="P261" s="216"/>
      <c r="Q261" s="216"/>
      <c r="R261" s="216"/>
      <c r="S261" s="216"/>
      <c r="T261" s="217"/>
      <c r="AT261" s="218" t="s">
        <v>176</v>
      </c>
      <c r="AU261" s="218" t="s">
        <v>82</v>
      </c>
      <c r="AV261" s="13" t="s">
        <v>82</v>
      </c>
      <c r="AW261" s="13" t="s">
        <v>30</v>
      </c>
      <c r="AX261" s="13" t="s">
        <v>73</v>
      </c>
      <c r="AY261" s="218" t="s">
        <v>166</v>
      </c>
    </row>
    <row r="262" spans="1:65" s="14" customFormat="1" ht="11.25">
      <c r="B262" s="219"/>
      <c r="C262" s="220"/>
      <c r="D262" s="209" t="s">
        <v>176</v>
      </c>
      <c r="E262" s="221" t="s">
        <v>1</v>
      </c>
      <c r="F262" s="222" t="s">
        <v>178</v>
      </c>
      <c r="G262" s="220"/>
      <c r="H262" s="223">
        <v>35</v>
      </c>
      <c r="I262" s="224"/>
      <c r="J262" s="220"/>
      <c r="K262" s="220"/>
      <c r="L262" s="225"/>
      <c r="M262" s="226"/>
      <c r="N262" s="227"/>
      <c r="O262" s="227"/>
      <c r="P262" s="227"/>
      <c r="Q262" s="227"/>
      <c r="R262" s="227"/>
      <c r="S262" s="227"/>
      <c r="T262" s="228"/>
      <c r="AT262" s="229" t="s">
        <v>176</v>
      </c>
      <c r="AU262" s="229" t="s">
        <v>82</v>
      </c>
      <c r="AV262" s="14" t="s">
        <v>99</v>
      </c>
      <c r="AW262" s="14" t="s">
        <v>30</v>
      </c>
      <c r="AX262" s="14" t="s">
        <v>80</v>
      </c>
      <c r="AY262" s="229" t="s">
        <v>166</v>
      </c>
    </row>
    <row r="263" spans="1:65" s="2" customFormat="1" ht="16.5" customHeight="1">
      <c r="A263" s="35"/>
      <c r="B263" s="36"/>
      <c r="C263" s="193" t="s">
        <v>229</v>
      </c>
      <c r="D263" s="193" t="s">
        <v>170</v>
      </c>
      <c r="E263" s="194" t="s">
        <v>979</v>
      </c>
      <c r="F263" s="195" t="s">
        <v>980</v>
      </c>
      <c r="G263" s="196" t="s">
        <v>240</v>
      </c>
      <c r="H263" s="197">
        <v>2</v>
      </c>
      <c r="I263" s="198"/>
      <c r="J263" s="199">
        <f>ROUND(I263*H263,2)</f>
        <v>0</v>
      </c>
      <c r="K263" s="200"/>
      <c r="L263" s="40"/>
      <c r="M263" s="201" t="s">
        <v>1</v>
      </c>
      <c r="N263" s="202" t="s">
        <v>38</v>
      </c>
      <c r="O263" s="72"/>
      <c r="P263" s="203">
        <f>O263*H263</f>
        <v>0</v>
      </c>
      <c r="Q263" s="203">
        <v>0</v>
      </c>
      <c r="R263" s="203">
        <f>Q263*H263</f>
        <v>0</v>
      </c>
      <c r="S263" s="203">
        <v>0</v>
      </c>
      <c r="T263" s="20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5" t="s">
        <v>179</v>
      </c>
      <c r="AT263" s="205" t="s">
        <v>170</v>
      </c>
      <c r="AU263" s="205" t="s">
        <v>82</v>
      </c>
      <c r="AY263" s="18" t="s">
        <v>166</v>
      </c>
      <c r="BE263" s="206">
        <f>IF(N263="základní",J263,0)</f>
        <v>0</v>
      </c>
      <c r="BF263" s="206">
        <f>IF(N263="snížená",J263,0)</f>
        <v>0</v>
      </c>
      <c r="BG263" s="206">
        <f>IF(N263="zákl. přenesená",J263,0)</f>
        <v>0</v>
      </c>
      <c r="BH263" s="206">
        <f>IF(N263="sníž. přenesená",J263,0)</f>
        <v>0</v>
      </c>
      <c r="BI263" s="206">
        <f>IF(N263="nulová",J263,0)</f>
        <v>0</v>
      </c>
      <c r="BJ263" s="18" t="s">
        <v>80</v>
      </c>
      <c r="BK263" s="206">
        <f>ROUND(I263*H263,2)</f>
        <v>0</v>
      </c>
      <c r="BL263" s="18" t="s">
        <v>179</v>
      </c>
      <c r="BM263" s="205" t="s">
        <v>981</v>
      </c>
    </row>
    <row r="264" spans="1:65" s="13" customFormat="1" ht="11.25">
      <c r="B264" s="207"/>
      <c r="C264" s="208"/>
      <c r="D264" s="209" t="s">
        <v>176</v>
      </c>
      <c r="E264" s="210" t="s">
        <v>1</v>
      </c>
      <c r="F264" s="211" t="s">
        <v>82</v>
      </c>
      <c r="G264" s="208"/>
      <c r="H264" s="212">
        <v>2</v>
      </c>
      <c r="I264" s="213"/>
      <c r="J264" s="208"/>
      <c r="K264" s="208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176</v>
      </c>
      <c r="AU264" s="218" t="s">
        <v>82</v>
      </c>
      <c r="AV264" s="13" t="s">
        <v>82</v>
      </c>
      <c r="AW264" s="13" t="s">
        <v>30</v>
      </c>
      <c r="AX264" s="13" t="s">
        <v>73</v>
      </c>
      <c r="AY264" s="218" t="s">
        <v>166</v>
      </c>
    </row>
    <row r="265" spans="1:65" s="14" customFormat="1" ht="11.25">
      <c r="B265" s="219"/>
      <c r="C265" s="220"/>
      <c r="D265" s="209" t="s">
        <v>176</v>
      </c>
      <c r="E265" s="221" t="s">
        <v>1</v>
      </c>
      <c r="F265" s="222" t="s">
        <v>178</v>
      </c>
      <c r="G265" s="220"/>
      <c r="H265" s="223">
        <v>2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176</v>
      </c>
      <c r="AU265" s="229" t="s">
        <v>82</v>
      </c>
      <c r="AV265" s="14" t="s">
        <v>99</v>
      </c>
      <c r="AW265" s="14" t="s">
        <v>30</v>
      </c>
      <c r="AX265" s="14" t="s">
        <v>80</v>
      </c>
      <c r="AY265" s="229" t="s">
        <v>166</v>
      </c>
    </row>
    <row r="266" spans="1:65" s="2" customFormat="1" ht="16.5" customHeight="1">
      <c r="A266" s="35"/>
      <c r="B266" s="36"/>
      <c r="C266" s="193" t="s">
        <v>396</v>
      </c>
      <c r="D266" s="193" t="s">
        <v>170</v>
      </c>
      <c r="E266" s="194" t="s">
        <v>982</v>
      </c>
      <c r="F266" s="195" t="s">
        <v>983</v>
      </c>
      <c r="G266" s="196" t="s">
        <v>240</v>
      </c>
      <c r="H266" s="197">
        <v>7</v>
      </c>
      <c r="I266" s="198"/>
      <c r="J266" s="199">
        <f>ROUND(I266*H266,2)</f>
        <v>0</v>
      </c>
      <c r="K266" s="200"/>
      <c r="L266" s="40"/>
      <c r="M266" s="201" t="s">
        <v>1</v>
      </c>
      <c r="N266" s="202" t="s">
        <v>38</v>
      </c>
      <c r="O266" s="72"/>
      <c r="P266" s="203">
        <f>O266*H266</f>
        <v>0</v>
      </c>
      <c r="Q266" s="203">
        <v>0</v>
      </c>
      <c r="R266" s="203">
        <f>Q266*H266</f>
        <v>0</v>
      </c>
      <c r="S266" s="203">
        <v>0</v>
      </c>
      <c r="T266" s="204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5" t="s">
        <v>179</v>
      </c>
      <c r="AT266" s="205" t="s">
        <v>170</v>
      </c>
      <c r="AU266" s="205" t="s">
        <v>82</v>
      </c>
      <c r="AY266" s="18" t="s">
        <v>166</v>
      </c>
      <c r="BE266" s="206">
        <f>IF(N266="základní",J266,0)</f>
        <v>0</v>
      </c>
      <c r="BF266" s="206">
        <f>IF(N266="snížená",J266,0)</f>
        <v>0</v>
      </c>
      <c r="BG266" s="206">
        <f>IF(N266="zákl. přenesená",J266,0)</f>
        <v>0</v>
      </c>
      <c r="BH266" s="206">
        <f>IF(N266="sníž. přenesená",J266,0)</f>
        <v>0</v>
      </c>
      <c r="BI266" s="206">
        <f>IF(N266="nulová",J266,0)</f>
        <v>0</v>
      </c>
      <c r="BJ266" s="18" t="s">
        <v>80</v>
      </c>
      <c r="BK266" s="206">
        <f>ROUND(I266*H266,2)</f>
        <v>0</v>
      </c>
      <c r="BL266" s="18" t="s">
        <v>179</v>
      </c>
      <c r="BM266" s="205" t="s">
        <v>984</v>
      </c>
    </row>
    <row r="267" spans="1:65" s="13" customFormat="1" ht="11.25">
      <c r="B267" s="207"/>
      <c r="C267" s="208"/>
      <c r="D267" s="209" t="s">
        <v>176</v>
      </c>
      <c r="E267" s="210" t="s">
        <v>1</v>
      </c>
      <c r="F267" s="211" t="s">
        <v>207</v>
      </c>
      <c r="G267" s="208"/>
      <c r="H267" s="212">
        <v>7</v>
      </c>
      <c r="I267" s="213"/>
      <c r="J267" s="208"/>
      <c r="K267" s="208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176</v>
      </c>
      <c r="AU267" s="218" t="s">
        <v>82</v>
      </c>
      <c r="AV267" s="13" t="s">
        <v>82</v>
      </c>
      <c r="AW267" s="13" t="s">
        <v>30</v>
      </c>
      <c r="AX267" s="13" t="s">
        <v>73</v>
      </c>
      <c r="AY267" s="218" t="s">
        <v>166</v>
      </c>
    </row>
    <row r="268" spans="1:65" s="14" customFormat="1" ht="11.25">
      <c r="B268" s="219"/>
      <c r="C268" s="220"/>
      <c r="D268" s="209" t="s">
        <v>176</v>
      </c>
      <c r="E268" s="221" t="s">
        <v>1</v>
      </c>
      <c r="F268" s="222" t="s">
        <v>178</v>
      </c>
      <c r="G268" s="220"/>
      <c r="H268" s="223">
        <v>7</v>
      </c>
      <c r="I268" s="224"/>
      <c r="J268" s="220"/>
      <c r="K268" s="220"/>
      <c r="L268" s="225"/>
      <c r="M268" s="226"/>
      <c r="N268" s="227"/>
      <c r="O268" s="227"/>
      <c r="P268" s="227"/>
      <c r="Q268" s="227"/>
      <c r="R268" s="227"/>
      <c r="S268" s="227"/>
      <c r="T268" s="228"/>
      <c r="AT268" s="229" t="s">
        <v>176</v>
      </c>
      <c r="AU268" s="229" t="s">
        <v>82</v>
      </c>
      <c r="AV268" s="14" t="s">
        <v>99</v>
      </c>
      <c r="AW268" s="14" t="s">
        <v>30</v>
      </c>
      <c r="AX268" s="14" t="s">
        <v>80</v>
      </c>
      <c r="AY268" s="229" t="s">
        <v>166</v>
      </c>
    </row>
    <row r="269" spans="1:65" s="2" customFormat="1" ht="24.2" customHeight="1">
      <c r="A269" s="35"/>
      <c r="B269" s="36"/>
      <c r="C269" s="193" t="s">
        <v>400</v>
      </c>
      <c r="D269" s="193" t="s">
        <v>170</v>
      </c>
      <c r="E269" s="194" t="s">
        <v>985</v>
      </c>
      <c r="F269" s="195" t="s">
        <v>986</v>
      </c>
      <c r="G269" s="196" t="s">
        <v>193</v>
      </c>
      <c r="H269" s="197">
        <v>4.9000000000000002E-2</v>
      </c>
      <c r="I269" s="198"/>
      <c r="J269" s="199">
        <f>ROUND(I269*H269,2)</f>
        <v>0</v>
      </c>
      <c r="K269" s="200"/>
      <c r="L269" s="40"/>
      <c r="M269" s="201" t="s">
        <v>1</v>
      </c>
      <c r="N269" s="202" t="s">
        <v>38</v>
      </c>
      <c r="O269" s="72"/>
      <c r="P269" s="203">
        <f>O269*H269</f>
        <v>0</v>
      </c>
      <c r="Q269" s="203">
        <v>0</v>
      </c>
      <c r="R269" s="203">
        <f>Q269*H269</f>
        <v>0</v>
      </c>
      <c r="S269" s="203">
        <v>0</v>
      </c>
      <c r="T269" s="204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5" t="s">
        <v>179</v>
      </c>
      <c r="AT269" s="205" t="s">
        <v>170</v>
      </c>
      <c r="AU269" s="205" t="s">
        <v>82</v>
      </c>
      <c r="AY269" s="18" t="s">
        <v>166</v>
      </c>
      <c r="BE269" s="206">
        <f>IF(N269="základní",J269,0)</f>
        <v>0</v>
      </c>
      <c r="BF269" s="206">
        <f>IF(N269="snížená",J269,0)</f>
        <v>0</v>
      </c>
      <c r="BG269" s="206">
        <f>IF(N269="zákl. přenesená",J269,0)</f>
        <v>0</v>
      </c>
      <c r="BH269" s="206">
        <f>IF(N269="sníž. přenesená",J269,0)</f>
        <v>0</v>
      </c>
      <c r="BI269" s="206">
        <f>IF(N269="nulová",J269,0)</f>
        <v>0</v>
      </c>
      <c r="BJ269" s="18" t="s">
        <v>80</v>
      </c>
      <c r="BK269" s="206">
        <f>ROUND(I269*H269,2)</f>
        <v>0</v>
      </c>
      <c r="BL269" s="18" t="s">
        <v>179</v>
      </c>
      <c r="BM269" s="205" t="s">
        <v>987</v>
      </c>
    </row>
    <row r="270" spans="1:65" s="2" customFormat="1" ht="24.2" customHeight="1">
      <c r="A270" s="35"/>
      <c r="B270" s="36"/>
      <c r="C270" s="193" t="s">
        <v>404</v>
      </c>
      <c r="D270" s="193" t="s">
        <v>170</v>
      </c>
      <c r="E270" s="194" t="s">
        <v>988</v>
      </c>
      <c r="F270" s="195" t="s">
        <v>989</v>
      </c>
      <c r="G270" s="196" t="s">
        <v>193</v>
      </c>
      <c r="H270" s="197">
        <v>4.9000000000000002E-2</v>
      </c>
      <c r="I270" s="198"/>
      <c r="J270" s="199">
        <f>ROUND(I270*H270,2)</f>
        <v>0</v>
      </c>
      <c r="K270" s="200"/>
      <c r="L270" s="40"/>
      <c r="M270" s="201" t="s">
        <v>1</v>
      </c>
      <c r="N270" s="202" t="s">
        <v>38</v>
      </c>
      <c r="O270" s="72"/>
      <c r="P270" s="203">
        <f>O270*H270</f>
        <v>0</v>
      </c>
      <c r="Q270" s="203">
        <v>0</v>
      </c>
      <c r="R270" s="203">
        <f>Q270*H270</f>
        <v>0</v>
      </c>
      <c r="S270" s="203">
        <v>0</v>
      </c>
      <c r="T270" s="204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5" t="s">
        <v>179</v>
      </c>
      <c r="AT270" s="205" t="s">
        <v>170</v>
      </c>
      <c r="AU270" s="205" t="s">
        <v>82</v>
      </c>
      <c r="AY270" s="18" t="s">
        <v>166</v>
      </c>
      <c r="BE270" s="206">
        <f>IF(N270="základní",J270,0)</f>
        <v>0</v>
      </c>
      <c r="BF270" s="206">
        <f>IF(N270="snížená",J270,0)</f>
        <v>0</v>
      </c>
      <c r="BG270" s="206">
        <f>IF(N270="zákl. přenesená",J270,0)</f>
        <v>0</v>
      </c>
      <c r="BH270" s="206">
        <f>IF(N270="sníž. přenesená",J270,0)</f>
        <v>0</v>
      </c>
      <c r="BI270" s="206">
        <f>IF(N270="nulová",J270,0)</f>
        <v>0</v>
      </c>
      <c r="BJ270" s="18" t="s">
        <v>80</v>
      </c>
      <c r="BK270" s="206">
        <f>ROUND(I270*H270,2)</f>
        <v>0</v>
      </c>
      <c r="BL270" s="18" t="s">
        <v>179</v>
      </c>
      <c r="BM270" s="205" t="s">
        <v>990</v>
      </c>
    </row>
    <row r="271" spans="1:65" s="12" customFormat="1" ht="22.9" customHeight="1">
      <c r="B271" s="177"/>
      <c r="C271" s="178"/>
      <c r="D271" s="179" t="s">
        <v>72</v>
      </c>
      <c r="E271" s="191" t="s">
        <v>547</v>
      </c>
      <c r="F271" s="191" t="s">
        <v>548</v>
      </c>
      <c r="G271" s="178"/>
      <c r="H271" s="178"/>
      <c r="I271" s="181"/>
      <c r="J271" s="192">
        <f>BK271</f>
        <v>0</v>
      </c>
      <c r="K271" s="178"/>
      <c r="L271" s="183"/>
      <c r="M271" s="184"/>
      <c r="N271" s="185"/>
      <c r="O271" s="185"/>
      <c r="P271" s="186">
        <f>SUM(P272:P367)</f>
        <v>0</v>
      </c>
      <c r="Q271" s="185"/>
      <c r="R271" s="186">
        <f>SUM(R272:R367)</f>
        <v>0.37683000000000005</v>
      </c>
      <c r="S271" s="185"/>
      <c r="T271" s="187">
        <f>SUM(T272:T367)</f>
        <v>0</v>
      </c>
      <c r="AR271" s="188" t="s">
        <v>82</v>
      </c>
      <c r="AT271" s="189" t="s">
        <v>72</v>
      </c>
      <c r="AU271" s="189" t="s">
        <v>80</v>
      </c>
      <c r="AY271" s="188" t="s">
        <v>166</v>
      </c>
      <c r="BK271" s="190">
        <f>SUM(BK272:BK367)</f>
        <v>0</v>
      </c>
    </row>
    <row r="272" spans="1:65" s="2" customFormat="1" ht="24.2" customHeight="1">
      <c r="A272" s="35"/>
      <c r="B272" s="36"/>
      <c r="C272" s="193" t="s">
        <v>410</v>
      </c>
      <c r="D272" s="193" t="s">
        <v>170</v>
      </c>
      <c r="E272" s="194" t="s">
        <v>991</v>
      </c>
      <c r="F272" s="195" t="s">
        <v>992</v>
      </c>
      <c r="G272" s="196" t="s">
        <v>552</v>
      </c>
      <c r="H272" s="197">
        <v>3</v>
      </c>
      <c r="I272" s="198"/>
      <c r="J272" s="199">
        <f>ROUND(I272*H272,2)</f>
        <v>0</v>
      </c>
      <c r="K272" s="200"/>
      <c r="L272" s="40"/>
      <c r="M272" s="201" t="s">
        <v>1</v>
      </c>
      <c r="N272" s="202" t="s">
        <v>38</v>
      </c>
      <c r="O272" s="72"/>
      <c r="P272" s="203">
        <f>O272*H272</f>
        <v>0</v>
      </c>
      <c r="Q272" s="203">
        <v>1.374E-2</v>
      </c>
      <c r="R272" s="203">
        <f>Q272*H272</f>
        <v>4.122E-2</v>
      </c>
      <c r="S272" s="203">
        <v>0</v>
      </c>
      <c r="T272" s="204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5" t="s">
        <v>179</v>
      </c>
      <c r="AT272" s="205" t="s">
        <v>170</v>
      </c>
      <c r="AU272" s="205" t="s">
        <v>82</v>
      </c>
      <c r="AY272" s="18" t="s">
        <v>166</v>
      </c>
      <c r="BE272" s="206">
        <f>IF(N272="základní",J272,0)</f>
        <v>0</v>
      </c>
      <c r="BF272" s="206">
        <f>IF(N272="snížená",J272,0)</f>
        <v>0</v>
      </c>
      <c r="BG272" s="206">
        <f>IF(N272="zákl. přenesená",J272,0)</f>
        <v>0</v>
      </c>
      <c r="BH272" s="206">
        <f>IF(N272="sníž. přenesená",J272,0)</f>
        <v>0</v>
      </c>
      <c r="BI272" s="206">
        <f>IF(N272="nulová",J272,0)</f>
        <v>0</v>
      </c>
      <c r="BJ272" s="18" t="s">
        <v>80</v>
      </c>
      <c r="BK272" s="206">
        <f>ROUND(I272*H272,2)</f>
        <v>0</v>
      </c>
      <c r="BL272" s="18" t="s">
        <v>179</v>
      </c>
      <c r="BM272" s="205" t="s">
        <v>993</v>
      </c>
    </row>
    <row r="273" spans="1:65" s="13" customFormat="1" ht="11.25">
      <c r="B273" s="207"/>
      <c r="C273" s="208"/>
      <c r="D273" s="209" t="s">
        <v>176</v>
      </c>
      <c r="E273" s="210" t="s">
        <v>1</v>
      </c>
      <c r="F273" s="211" t="s">
        <v>994</v>
      </c>
      <c r="G273" s="208"/>
      <c r="H273" s="212">
        <v>3</v>
      </c>
      <c r="I273" s="213"/>
      <c r="J273" s="208"/>
      <c r="K273" s="208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176</v>
      </c>
      <c r="AU273" s="218" t="s">
        <v>82</v>
      </c>
      <c r="AV273" s="13" t="s">
        <v>82</v>
      </c>
      <c r="AW273" s="13" t="s">
        <v>30</v>
      </c>
      <c r="AX273" s="13" t="s">
        <v>73</v>
      </c>
      <c r="AY273" s="218" t="s">
        <v>166</v>
      </c>
    </row>
    <row r="274" spans="1:65" s="14" customFormat="1" ht="11.25">
      <c r="B274" s="219"/>
      <c r="C274" s="220"/>
      <c r="D274" s="209" t="s">
        <v>176</v>
      </c>
      <c r="E274" s="221" t="s">
        <v>1</v>
      </c>
      <c r="F274" s="222" t="s">
        <v>178</v>
      </c>
      <c r="G274" s="220"/>
      <c r="H274" s="223">
        <v>3</v>
      </c>
      <c r="I274" s="224"/>
      <c r="J274" s="220"/>
      <c r="K274" s="220"/>
      <c r="L274" s="225"/>
      <c r="M274" s="226"/>
      <c r="N274" s="227"/>
      <c r="O274" s="227"/>
      <c r="P274" s="227"/>
      <c r="Q274" s="227"/>
      <c r="R274" s="227"/>
      <c r="S274" s="227"/>
      <c r="T274" s="228"/>
      <c r="AT274" s="229" t="s">
        <v>176</v>
      </c>
      <c r="AU274" s="229" t="s">
        <v>82</v>
      </c>
      <c r="AV274" s="14" t="s">
        <v>99</v>
      </c>
      <c r="AW274" s="14" t="s">
        <v>30</v>
      </c>
      <c r="AX274" s="14" t="s">
        <v>80</v>
      </c>
      <c r="AY274" s="229" t="s">
        <v>166</v>
      </c>
    </row>
    <row r="275" spans="1:65" s="2" customFormat="1" ht="24.2" customHeight="1">
      <c r="A275" s="35"/>
      <c r="B275" s="36"/>
      <c r="C275" s="193" t="s">
        <v>420</v>
      </c>
      <c r="D275" s="193" t="s">
        <v>170</v>
      </c>
      <c r="E275" s="194" t="s">
        <v>995</v>
      </c>
      <c r="F275" s="195" t="s">
        <v>996</v>
      </c>
      <c r="G275" s="196" t="s">
        <v>552</v>
      </c>
      <c r="H275" s="197">
        <v>1</v>
      </c>
      <c r="I275" s="198"/>
      <c r="J275" s="199">
        <f>ROUND(I275*H275,2)</f>
        <v>0</v>
      </c>
      <c r="K275" s="200"/>
      <c r="L275" s="40"/>
      <c r="M275" s="201" t="s">
        <v>1</v>
      </c>
      <c r="N275" s="202" t="s">
        <v>38</v>
      </c>
      <c r="O275" s="72"/>
      <c r="P275" s="203">
        <f>O275*H275</f>
        <v>0</v>
      </c>
      <c r="Q275" s="203">
        <v>2.894E-2</v>
      </c>
      <c r="R275" s="203">
        <f>Q275*H275</f>
        <v>2.894E-2</v>
      </c>
      <c r="S275" s="203">
        <v>0</v>
      </c>
      <c r="T275" s="204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5" t="s">
        <v>179</v>
      </c>
      <c r="AT275" s="205" t="s">
        <v>170</v>
      </c>
      <c r="AU275" s="205" t="s">
        <v>82</v>
      </c>
      <c r="AY275" s="18" t="s">
        <v>166</v>
      </c>
      <c r="BE275" s="206">
        <f>IF(N275="základní",J275,0)</f>
        <v>0</v>
      </c>
      <c r="BF275" s="206">
        <f>IF(N275="snížená",J275,0)</f>
        <v>0</v>
      </c>
      <c r="BG275" s="206">
        <f>IF(N275="zákl. přenesená",J275,0)</f>
        <v>0</v>
      </c>
      <c r="BH275" s="206">
        <f>IF(N275="sníž. přenesená",J275,0)</f>
        <v>0</v>
      </c>
      <c r="BI275" s="206">
        <f>IF(N275="nulová",J275,0)</f>
        <v>0</v>
      </c>
      <c r="BJ275" s="18" t="s">
        <v>80</v>
      </c>
      <c r="BK275" s="206">
        <f>ROUND(I275*H275,2)</f>
        <v>0</v>
      </c>
      <c r="BL275" s="18" t="s">
        <v>179</v>
      </c>
      <c r="BM275" s="205" t="s">
        <v>997</v>
      </c>
    </row>
    <row r="276" spans="1:65" s="13" customFormat="1" ht="11.25">
      <c r="B276" s="207"/>
      <c r="C276" s="208"/>
      <c r="D276" s="209" t="s">
        <v>176</v>
      </c>
      <c r="E276" s="210" t="s">
        <v>1</v>
      </c>
      <c r="F276" s="211" t="s">
        <v>961</v>
      </c>
      <c r="G276" s="208"/>
      <c r="H276" s="212">
        <v>1</v>
      </c>
      <c r="I276" s="213"/>
      <c r="J276" s="208"/>
      <c r="K276" s="208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176</v>
      </c>
      <c r="AU276" s="218" t="s">
        <v>82</v>
      </c>
      <c r="AV276" s="13" t="s">
        <v>82</v>
      </c>
      <c r="AW276" s="13" t="s">
        <v>30</v>
      </c>
      <c r="AX276" s="13" t="s">
        <v>73</v>
      </c>
      <c r="AY276" s="218" t="s">
        <v>166</v>
      </c>
    </row>
    <row r="277" spans="1:65" s="14" customFormat="1" ht="11.25">
      <c r="B277" s="219"/>
      <c r="C277" s="220"/>
      <c r="D277" s="209" t="s">
        <v>176</v>
      </c>
      <c r="E277" s="221" t="s">
        <v>1</v>
      </c>
      <c r="F277" s="222" t="s">
        <v>178</v>
      </c>
      <c r="G277" s="220"/>
      <c r="H277" s="223">
        <v>1</v>
      </c>
      <c r="I277" s="224"/>
      <c r="J277" s="220"/>
      <c r="K277" s="220"/>
      <c r="L277" s="225"/>
      <c r="M277" s="226"/>
      <c r="N277" s="227"/>
      <c r="O277" s="227"/>
      <c r="P277" s="227"/>
      <c r="Q277" s="227"/>
      <c r="R277" s="227"/>
      <c r="S277" s="227"/>
      <c r="T277" s="228"/>
      <c r="AT277" s="229" t="s">
        <v>176</v>
      </c>
      <c r="AU277" s="229" t="s">
        <v>82</v>
      </c>
      <c r="AV277" s="14" t="s">
        <v>99</v>
      </c>
      <c r="AW277" s="14" t="s">
        <v>30</v>
      </c>
      <c r="AX277" s="14" t="s">
        <v>80</v>
      </c>
      <c r="AY277" s="229" t="s">
        <v>166</v>
      </c>
    </row>
    <row r="278" spans="1:65" s="2" customFormat="1" ht="24.2" customHeight="1">
      <c r="A278" s="35"/>
      <c r="B278" s="36"/>
      <c r="C278" s="193" t="s">
        <v>428</v>
      </c>
      <c r="D278" s="193" t="s">
        <v>170</v>
      </c>
      <c r="E278" s="194" t="s">
        <v>998</v>
      </c>
      <c r="F278" s="195" t="s">
        <v>999</v>
      </c>
      <c r="G278" s="196" t="s">
        <v>552</v>
      </c>
      <c r="H278" s="197">
        <v>1</v>
      </c>
      <c r="I278" s="198"/>
      <c r="J278" s="199">
        <f>ROUND(I278*H278,2)</f>
        <v>0</v>
      </c>
      <c r="K278" s="200"/>
      <c r="L278" s="40"/>
      <c r="M278" s="201" t="s">
        <v>1</v>
      </c>
      <c r="N278" s="202" t="s">
        <v>38</v>
      </c>
      <c r="O278" s="72"/>
      <c r="P278" s="203">
        <f>O278*H278</f>
        <v>0</v>
      </c>
      <c r="Q278" s="203">
        <v>3.9910000000000001E-2</v>
      </c>
      <c r="R278" s="203">
        <f>Q278*H278</f>
        <v>3.9910000000000001E-2</v>
      </c>
      <c r="S278" s="203">
        <v>0</v>
      </c>
      <c r="T278" s="204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5" t="s">
        <v>179</v>
      </c>
      <c r="AT278" s="205" t="s">
        <v>170</v>
      </c>
      <c r="AU278" s="205" t="s">
        <v>82</v>
      </c>
      <c r="AY278" s="18" t="s">
        <v>166</v>
      </c>
      <c r="BE278" s="206">
        <f>IF(N278="základní",J278,0)</f>
        <v>0</v>
      </c>
      <c r="BF278" s="206">
        <f>IF(N278="snížená",J278,0)</f>
        <v>0</v>
      </c>
      <c r="BG278" s="206">
        <f>IF(N278="zákl. přenesená",J278,0)</f>
        <v>0</v>
      </c>
      <c r="BH278" s="206">
        <f>IF(N278="sníž. přenesená",J278,0)</f>
        <v>0</v>
      </c>
      <c r="BI278" s="206">
        <f>IF(N278="nulová",J278,0)</f>
        <v>0</v>
      </c>
      <c r="BJ278" s="18" t="s">
        <v>80</v>
      </c>
      <c r="BK278" s="206">
        <f>ROUND(I278*H278,2)</f>
        <v>0</v>
      </c>
      <c r="BL278" s="18" t="s">
        <v>179</v>
      </c>
      <c r="BM278" s="205" t="s">
        <v>1000</v>
      </c>
    </row>
    <row r="279" spans="1:65" s="13" customFormat="1" ht="11.25">
      <c r="B279" s="207"/>
      <c r="C279" s="208"/>
      <c r="D279" s="209" t="s">
        <v>176</v>
      </c>
      <c r="E279" s="210" t="s">
        <v>1</v>
      </c>
      <c r="F279" s="211" t="s">
        <v>962</v>
      </c>
      <c r="G279" s="208"/>
      <c r="H279" s="212">
        <v>1</v>
      </c>
      <c r="I279" s="213"/>
      <c r="J279" s="208"/>
      <c r="K279" s="208"/>
      <c r="L279" s="214"/>
      <c r="M279" s="215"/>
      <c r="N279" s="216"/>
      <c r="O279" s="216"/>
      <c r="P279" s="216"/>
      <c r="Q279" s="216"/>
      <c r="R279" s="216"/>
      <c r="S279" s="216"/>
      <c r="T279" s="217"/>
      <c r="AT279" s="218" t="s">
        <v>176</v>
      </c>
      <c r="AU279" s="218" t="s">
        <v>82</v>
      </c>
      <c r="AV279" s="13" t="s">
        <v>82</v>
      </c>
      <c r="AW279" s="13" t="s">
        <v>30</v>
      </c>
      <c r="AX279" s="13" t="s">
        <v>73</v>
      </c>
      <c r="AY279" s="218" t="s">
        <v>166</v>
      </c>
    </row>
    <row r="280" spans="1:65" s="14" customFormat="1" ht="11.25">
      <c r="B280" s="219"/>
      <c r="C280" s="220"/>
      <c r="D280" s="209" t="s">
        <v>176</v>
      </c>
      <c r="E280" s="221" t="s">
        <v>1</v>
      </c>
      <c r="F280" s="222" t="s">
        <v>178</v>
      </c>
      <c r="G280" s="220"/>
      <c r="H280" s="223">
        <v>1</v>
      </c>
      <c r="I280" s="224"/>
      <c r="J280" s="220"/>
      <c r="K280" s="220"/>
      <c r="L280" s="225"/>
      <c r="M280" s="226"/>
      <c r="N280" s="227"/>
      <c r="O280" s="227"/>
      <c r="P280" s="227"/>
      <c r="Q280" s="227"/>
      <c r="R280" s="227"/>
      <c r="S280" s="227"/>
      <c r="T280" s="228"/>
      <c r="AT280" s="229" t="s">
        <v>176</v>
      </c>
      <c r="AU280" s="229" t="s">
        <v>82</v>
      </c>
      <c r="AV280" s="14" t="s">
        <v>99</v>
      </c>
      <c r="AW280" s="14" t="s">
        <v>30</v>
      </c>
      <c r="AX280" s="14" t="s">
        <v>80</v>
      </c>
      <c r="AY280" s="229" t="s">
        <v>166</v>
      </c>
    </row>
    <row r="281" spans="1:65" s="2" customFormat="1" ht="24.2" customHeight="1">
      <c r="A281" s="35"/>
      <c r="B281" s="36"/>
      <c r="C281" s="193" t="s">
        <v>433</v>
      </c>
      <c r="D281" s="193" t="s">
        <v>170</v>
      </c>
      <c r="E281" s="194" t="s">
        <v>1001</v>
      </c>
      <c r="F281" s="195" t="s">
        <v>1002</v>
      </c>
      <c r="G281" s="196" t="s">
        <v>240</v>
      </c>
      <c r="H281" s="197">
        <v>3</v>
      </c>
      <c r="I281" s="198"/>
      <c r="J281" s="199">
        <f>ROUND(I281*H281,2)</f>
        <v>0</v>
      </c>
      <c r="K281" s="200"/>
      <c r="L281" s="40"/>
      <c r="M281" s="201" t="s">
        <v>1</v>
      </c>
      <c r="N281" s="202" t="s">
        <v>38</v>
      </c>
      <c r="O281" s="72"/>
      <c r="P281" s="203">
        <f>O281*H281</f>
        <v>0</v>
      </c>
      <c r="Q281" s="203">
        <v>4.2999999999999999E-4</v>
      </c>
      <c r="R281" s="203">
        <f>Q281*H281</f>
        <v>1.2899999999999999E-3</v>
      </c>
      <c r="S281" s="203">
        <v>0</v>
      </c>
      <c r="T281" s="204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5" t="s">
        <v>179</v>
      </c>
      <c r="AT281" s="205" t="s">
        <v>170</v>
      </c>
      <c r="AU281" s="205" t="s">
        <v>82</v>
      </c>
      <c r="AY281" s="18" t="s">
        <v>166</v>
      </c>
      <c r="BE281" s="206">
        <f>IF(N281="základní",J281,0)</f>
        <v>0</v>
      </c>
      <c r="BF281" s="206">
        <f>IF(N281="snížená",J281,0)</f>
        <v>0</v>
      </c>
      <c r="BG281" s="206">
        <f>IF(N281="zákl. přenesená",J281,0)</f>
        <v>0</v>
      </c>
      <c r="BH281" s="206">
        <f>IF(N281="sníž. přenesená",J281,0)</f>
        <v>0</v>
      </c>
      <c r="BI281" s="206">
        <f>IF(N281="nulová",J281,0)</f>
        <v>0</v>
      </c>
      <c r="BJ281" s="18" t="s">
        <v>80</v>
      </c>
      <c r="BK281" s="206">
        <f>ROUND(I281*H281,2)</f>
        <v>0</v>
      </c>
      <c r="BL281" s="18" t="s">
        <v>179</v>
      </c>
      <c r="BM281" s="205" t="s">
        <v>1003</v>
      </c>
    </row>
    <row r="282" spans="1:65" s="13" customFormat="1" ht="11.25">
      <c r="B282" s="207"/>
      <c r="C282" s="208"/>
      <c r="D282" s="209" t="s">
        <v>176</v>
      </c>
      <c r="E282" s="210" t="s">
        <v>1</v>
      </c>
      <c r="F282" s="211" t="s">
        <v>994</v>
      </c>
      <c r="G282" s="208"/>
      <c r="H282" s="212">
        <v>3</v>
      </c>
      <c r="I282" s="213"/>
      <c r="J282" s="208"/>
      <c r="K282" s="208"/>
      <c r="L282" s="214"/>
      <c r="M282" s="215"/>
      <c r="N282" s="216"/>
      <c r="O282" s="216"/>
      <c r="P282" s="216"/>
      <c r="Q282" s="216"/>
      <c r="R282" s="216"/>
      <c r="S282" s="216"/>
      <c r="T282" s="217"/>
      <c r="AT282" s="218" t="s">
        <v>176</v>
      </c>
      <c r="AU282" s="218" t="s">
        <v>82</v>
      </c>
      <c r="AV282" s="13" t="s">
        <v>82</v>
      </c>
      <c r="AW282" s="13" t="s">
        <v>30</v>
      </c>
      <c r="AX282" s="13" t="s">
        <v>73</v>
      </c>
      <c r="AY282" s="218" t="s">
        <v>166</v>
      </c>
    </row>
    <row r="283" spans="1:65" s="14" customFormat="1" ht="11.25">
      <c r="B283" s="219"/>
      <c r="C283" s="220"/>
      <c r="D283" s="209" t="s">
        <v>176</v>
      </c>
      <c r="E283" s="221" t="s">
        <v>1</v>
      </c>
      <c r="F283" s="222" t="s">
        <v>178</v>
      </c>
      <c r="G283" s="220"/>
      <c r="H283" s="223">
        <v>3</v>
      </c>
      <c r="I283" s="224"/>
      <c r="J283" s="220"/>
      <c r="K283" s="220"/>
      <c r="L283" s="225"/>
      <c r="M283" s="226"/>
      <c r="N283" s="227"/>
      <c r="O283" s="227"/>
      <c r="P283" s="227"/>
      <c r="Q283" s="227"/>
      <c r="R283" s="227"/>
      <c r="S283" s="227"/>
      <c r="T283" s="228"/>
      <c r="AT283" s="229" t="s">
        <v>176</v>
      </c>
      <c r="AU283" s="229" t="s">
        <v>82</v>
      </c>
      <c r="AV283" s="14" t="s">
        <v>99</v>
      </c>
      <c r="AW283" s="14" t="s">
        <v>30</v>
      </c>
      <c r="AX283" s="14" t="s">
        <v>80</v>
      </c>
      <c r="AY283" s="229" t="s">
        <v>166</v>
      </c>
    </row>
    <row r="284" spans="1:65" s="2" customFormat="1" ht="37.9" customHeight="1">
      <c r="A284" s="35"/>
      <c r="B284" s="36"/>
      <c r="C284" s="241" t="s">
        <v>439</v>
      </c>
      <c r="D284" s="241" t="s">
        <v>208</v>
      </c>
      <c r="E284" s="242" t="s">
        <v>1004</v>
      </c>
      <c r="F284" s="243" t="s">
        <v>1005</v>
      </c>
      <c r="G284" s="244" t="s">
        <v>240</v>
      </c>
      <c r="H284" s="245">
        <v>3</v>
      </c>
      <c r="I284" s="246"/>
      <c r="J284" s="247">
        <f>ROUND(I284*H284,2)</f>
        <v>0</v>
      </c>
      <c r="K284" s="248"/>
      <c r="L284" s="249"/>
      <c r="M284" s="250" t="s">
        <v>1</v>
      </c>
      <c r="N284" s="251" t="s">
        <v>38</v>
      </c>
      <c r="O284" s="72"/>
      <c r="P284" s="203">
        <f>O284*H284</f>
        <v>0</v>
      </c>
      <c r="Q284" s="203">
        <v>1.0200000000000001E-2</v>
      </c>
      <c r="R284" s="203">
        <f>Q284*H284</f>
        <v>3.0600000000000002E-2</v>
      </c>
      <c r="S284" s="203">
        <v>0</v>
      </c>
      <c r="T284" s="204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5" t="s">
        <v>396</v>
      </c>
      <c r="AT284" s="205" t="s">
        <v>208</v>
      </c>
      <c r="AU284" s="205" t="s">
        <v>82</v>
      </c>
      <c r="AY284" s="18" t="s">
        <v>166</v>
      </c>
      <c r="BE284" s="206">
        <f>IF(N284="základní",J284,0)</f>
        <v>0</v>
      </c>
      <c r="BF284" s="206">
        <f>IF(N284="snížená",J284,0)</f>
        <v>0</v>
      </c>
      <c r="BG284" s="206">
        <f>IF(N284="zákl. přenesená",J284,0)</f>
        <v>0</v>
      </c>
      <c r="BH284" s="206">
        <f>IF(N284="sníž. přenesená",J284,0)</f>
        <v>0</v>
      </c>
      <c r="BI284" s="206">
        <f>IF(N284="nulová",J284,0)</f>
        <v>0</v>
      </c>
      <c r="BJ284" s="18" t="s">
        <v>80</v>
      </c>
      <c r="BK284" s="206">
        <f>ROUND(I284*H284,2)</f>
        <v>0</v>
      </c>
      <c r="BL284" s="18" t="s">
        <v>179</v>
      </c>
      <c r="BM284" s="205" t="s">
        <v>1006</v>
      </c>
    </row>
    <row r="285" spans="1:65" s="13" customFormat="1" ht="11.25">
      <c r="B285" s="207"/>
      <c r="C285" s="208"/>
      <c r="D285" s="209" t="s">
        <v>176</v>
      </c>
      <c r="E285" s="210" t="s">
        <v>1</v>
      </c>
      <c r="F285" s="211" t="s">
        <v>994</v>
      </c>
      <c r="G285" s="208"/>
      <c r="H285" s="212">
        <v>3</v>
      </c>
      <c r="I285" s="213"/>
      <c r="J285" s="208"/>
      <c r="K285" s="208"/>
      <c r="L285" s="214"/>
      <c r="M285" s="215"/>
      <c r="N285" s="216"/>
      <c r="O285" s="216"/>
      <c r="P285" s="216"/>
      <c r="Q285" s="216"/>
      <c r="R285" s="216"/>
      <c r="S285" s="216"/>
      <c r="T285" s="217"/>
      <c r="AT285" s="218" t="s">
        <v>176</v>
      </c>
      <c r="AU285" s="218" t="s">
        <v>82</v>
      </c>
      <c r="AV285" s="13" t="s">
        <v>82</v>
      </c>
      <c r="AW285" s="13" t="s">
        <v>30</v>
      </c>
      <c r="AX285" s="13" t="s">
        <v>73</v>
      </c>
      <c r="AY285" s="218" t="s">
        <v>166</v>
      </c>
    </row>
    <row r="286" spans="1:65" s="14" customFormat="1" ht="11.25">
      <c r="B286" s="219"/>
      <c r="C286" s="220"/>
      <c r="D286" s="209" t="s">
        <v>176</v>
      </c>
      <c r="E286" s="221" t="s">
        <v>1</v>
      </c>
      <c r="F286" s="222" t="s">
        <v>178</v>
      </c>
      <c r="G286" s="220"/>
      <c r="H286" s="223">
        <v>3</v>
      </c>
      <c r="I286" s="224"/>
      <c r="J286" s="220"/>
      <c r="K286" s="220"/>
      <c r="L286" s="225"/>
      <c r="M286" s="226"/>
      <c r="N286" s="227"/>
      <c r="O286" s="227"/>
      <c r="P286" s="227"/>
      <c r="Q286" s="227"/>
      <c r="R286" s="227"/>
      <c r="S286" s="227"/>
      <c r="T286" s="228"/>
      <c r="AT286" s="229" t="s">
        <v>176</v>
      </c>
      <c r="AU286" s="229" t="s">
        <v>82</v>
      </c>
      <c r="AV286" s="14" t="s">
        <v>99</v>
      </c>
      <c r="AW286" s="14" t="s">
        <v>30</v>
      </c>
      <c r="AX286" s="14" t="s">
        <v>80</v>
      </c>
      <c r="AY286" s="229" t="s">
        <v>166</v>
      </c>
    </row>
    <row r="287" spans="1:65" s="2" customFormat="1" ht="21.75" customHeight="1">
      <c r="A287" s="35"/>
      <c r="B287" s="36"/>
      <c r="C287" s="193" t="s">
        <v>444</v>
      </c>
      <c r="D287" s="193" t="s">
        <v>170</v>
      </c>
      <c r="E287" s="194" t="s">
        <v>1007</v>
      </c>
      <c r="F287" s="195" t="s">
        <v>1008</v>
      </c>
      <c r="G287" s="196" t="s">
        <v>552</v>
      </c>
      <c r="H287" s="197">
        <v>1</v>
      </c>
      <c r="I287" s="198"/>
      <c r="J287" s="199">
        <f>ROUND(I287*H287,2)</f>
        <v>0</v>
      </c>
      <c r="K287" s="200"/>
      <c r="L287" s="40"/>
      <c r="M287" s="201" t="s">
        <v>1</v>
      </c>
      <c r="N287" s="202" t="s">
        <v>38</v>
      </c>
      <c r="O287" s="72"/>
      <c r="P287" s="203">
        <f>O287*H287</f>
        <v>0</v>
      </c>
      <c r="Q287" s="203">
        <v>1.3820000000000001E-2</v>
      </c>
      <c r="R287" s="203">
        <f>Q287*H287</f>
        <v>1.3820000000000001E-2</v>
      </c>
      <c r="S287" s="203">
        <v>0</v>
      </c>
      <c r="T287" s="204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5" t="s">
        <v>179</v>
      </c>
      <c r="AT287" s="205" t="s">
        <v>170</v>
      </c>
      <c r="AU287" s="205" t="s">
        <v>82</v>
      </c>
      <c r="AY287" s="18" t="s">
        <v>166</v>
      </c>
      <c r="BE287" s="206">
        <f>IF(N287="základní",J287,0)</f>
        <v>0</v>
      </c>
      <c r="BF287" s="206">
        <f>IF(N287="snížená",J287,0)</f>
        <v>0</v>
      </c>
      <c r="BG287" s="206">
        <f>IF(N287="zákl. přenesená",J287,0)</f>
        <v>0</v>
      </c>
      <c r="BH287" s="206">
        <f>IF(N287="sníž. přenesená",J287,0)</f>
        <v>0</v>
      </c>
      <c r="BI287" s="206">
        <f>IF(N287="nulová",J287,0)</f>
        <v>0</v>
      </c>
      <c r="BJ287" s="18" t="s">
        <v>80</v>
      </c>
      <c r="BK287" s="206">
        <f>ROUND(I287*H287,2)</f>
        <v>0</v>
      </c>
      <c r="BL287" s="18" t="s">
        <v>179</v>
      </c>
      <c r="BM287" s="205" t="s">
        <v>1009</v>
      </c>
    </row>
    <row r="288" spans="1:65" s="13" customFormat="1" ht="11.25">
      <c r="B288" s="207"/>
      <c r="C288" s="208"/>
      <c r="D288" s="209" t="s">
        <v>176</v>
      </c>
      <c r="E288" s="210" t="s">
        <v>1</v>
      </c>
      <c r="F288" s="211" t="s">
        <v>80</v>
      </c>
      <c r="G288" s="208"/>
      <c r="H288" s="212">
        <v>1</v>
      </c>
      <c r="I288" s="213"/>
      <c r="J288" s="208"/>
      <c r="K288" s="208"/>
      <c r="L288" s="214"/>
      <c r="M288" s="215"/>
      <c r="N288" s="216"/>
      <c r="O288" s="216"/>
      <c r="P288" s="216"/>
      <c r="Q288" s="216"/>
      <c r="R288" s="216"/>
      <c r="S288" s="216"/>
      <c r="T288" s="217"/>
      <c r="AT288" s="218" t="s">
        <v>176</v>
      </c>
      <c r="AU288" s="218" t="s">
        <v>82</v>
      </c>
      <c r="AV288" s="13" t="s">
        <v>82</v>
      </c>
      <c r="AW288" s="13" t="s">
        <v>30</v>
      </c>
      <c r="AX288" s="13" t="s">
        <v>73</v>
      </c>
      <c r="AY288" s="218" t="s">
        <v>166</v>
      </c>
    </row>
    <row r="289" spans="1:65" s="14" customFormat="1" ht="11.25">
      <c r="B289" s="219"/>
      <c r="C289" s="220"/>
      <c r="D289" s="209" t="s">
        <v>176</v>
      </c>
      <c r="E289" s="221" t="s">
        <v>1</v>
      </c>
      <c r="F289" s="222" t="s">
        <v>178</v>
      </c>
      <c r="G289" s="220"/>
      <c r="H289" s="223">
        <v>1</v>
      </c>
      <c r="I289" s="224"/>
      <c r="J289" s="220"/>
      <c r="K289" s="220"/>
      <c r="L289" s="225"/>
      <c r="M289" s="226"/>
      <c r="N289" s="227"/>
      <c r="O289" s="227"/>
      <c r="P289" s="227"/>
      <c r="Q289" s="227"/>
      <c r="R289" s="227"/>
      <c r="S289" s="227"/>
      <c r="T289" s="228"/>
      <c r="AT289" s="229" t="s">
        <v>176</v>
      </c>
      <c r="AU289" s="229" t="s">
        <v>82</v>
      </c>
      <c r="AV289" s="14" t="s">
        <v>99</v>
      </c>
      <c r="AW289" s="14" t="s">
        <v>30</v>
      </c>
      <c r="AX289" s="14" t="s">
        <v>80</v>
      </c>
      <c r="AY289" s="229" t="s">
        <v>166</v>
      </c>
    </row>
    <row r="290" spans="1:65" s="2" customFormat="1" ht="24.2" customHeight="1">
      <c r="A290" s="35"/>
      <c r="B290" s="36"/>
      <c r="C290" s="193" t="s">
        <v>449</v>
      </c>
      <c r="D290" s="193" t="s">
        <v>170</v>
      </c>
      <c r="E290" s="194" t="s">
        <v>1010</v>
      </c>
      <c r="F290" s="195" t="s">
        <v>1011</v>
      </c>
      <c r="G290" s="196" t="s">
        <v>552</v>
      </c>
      <c r="H290" s="197">
        <v>1</v>
      </c>
      <c r="I290" s="198"/>
      <c r="J290" s="199">
        <f>ROUND(I290*H290,2)</f>
        <v>0</v>
      </c>
      <c r="K290" s="200"/>
      <c r="L290" s="40"/>
      <c r="M290" s="201" t="s">
        <v>1</v>
      </c>
      <c r="N290" s="202" t="s">
        <v>38</v>
      </c>
      <c r="O290" s="72"/>
      <c r="P290" s="203">
        <f>O290*H290</f>
        <v>0</v>
      </c>
      <c r="Q290" s="203">
        <v>2.0729999999999998E-2</v>
      </c>
      <c r="R290" s="203">
        <f>Q290*H290</f>
        <v>2.0729999999999998E-2</v>
      </c>
      <c r="S290" s="203">
        <v>0</v>
      </c>
      <c r="T290" s="204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5" t="s">
        <v>179</v>
      </c>
      <c r="AT290" s="205" t="s">
        <v>170</v>
      </c>
      <c r="AU290" s="205" t="s">
        <v>82</v>
      </c>
      <c r="AY290" s="18" t="s">
        <v>166</v>
      </c>
      <c r="BE290" s="206">
        <f>IF(N290="základní",J290,0)</f>
        <v>0</v>
      </c>
      <c r="BF290" s="206">
        <f>IF(N290="snížená",J290,0)</f>
        <v>0</v>
      </c>
      <c r="BG290" s="206">
        <f>IF(N290="zákl. přenesená",J290,0)</f>
        <v>0</v>
      </c>
      <c r="BH290" s="206">
        <f>IF(N290="sníž. přenesená",J290,0)</f>
        <v>0</v>
      </c>
      <c r="BI290" s="206">
        <f>IF(N290="nulová",J290,0)</f>
        <v>0</v>
      </c>
      <c r="BJ290" s="18" t="s">
        <v>80</v>
      </c>
      <c r="BK290" s="206">
        <f>ROUND(I290*H290,2)</f>
        <v>0</v>
      </c>
      <c r="BL290" s="18" t="s">
        <v>179</v>
      </c>
      <c r="BM290" s="205" t="s">
        <v>1012</v>
      </c>
    </row>
    <row r="291" spans="1:65" s="13" customFormat="1" ht="11.25">
      <c r="B291" s="207"/>
      <c r="C291" s="208"/>
      <c r="D291" s="209" t="s">
        <v>176</v>
      </c>
      <c r="E291" s="210" t="s">
        <v>1</v>
      </c>
      <c r="F291" s="211" t="s">
        <v>1013</v>
      </c>
      <c r="G291" s="208"/>
      <c r="H291" s="212">
        <v>1</v>
      </c>
      <c r="I291" s="213"/>
      <c r="J291" s="208"/>
      <c r="K291" s="208"/>
      <c r="L291" s="214"/>
      <c r="M291" s="215"/>
      <c r="N291" s="216"/>
      <c r="O291" s="216"/>
      <c r="P291" s="216"/>
      <c r="Q291" s="216"/>
      <c r="R291" s="216"/>
      <c r="S291" s="216"/>
      <c r="T291" s="217"/>
      <c r="AT291" s="218" t="s">
        <v>176</v>
      </c>
      <c r="AU291" s="218" t="s">
        <v>82</v>
      </c>
      <c r="AV291" s="13" t="s">
        <v>82</v>
      </c>
      <c r="AW291" s="13" t="s">
        <v>30</v>
      </c>
      <c r="AX291" s="13" t="s">
        <v>73</v>
      </c>
      <c r="AY291" s="218" t="s">
        <v>166</v>
      </c>
    </row>
    <row r="292" spans="1:65" s="14" customFormat="1" ht="11.25">
      <c r="B292" s="219"/>
      <c r="C292" s="220"/>
      <c r="D292" s="209" t="s">
        <v>176</v>
      </c>
      <c r="E292" s="221" t="s">
        <v>1</v>
      </c>
      <c r="F292" s="222" t="s">
        <v>178</v>
      </c>
      <c r="G292" s="220"/>
      <c r="H292" s="223">
        <v>1</v>
      </c>
      <c r="I292" s="224"/>
      <c r="J292" s="220"/>
      <c r="K292" s="220"/>
      <c r="L292" s="225"/>
      <c r="M292" s="226"/>
      <c r="N292" s="227"/>
      <c r="O292" s="227"/>
      <c r="P292" s="227"/>
      <c r="Q292" s="227"/>
      <c r="R292" s="227"/>
      <c r="S292" s="227"/>
      <c r="T292" s="228"/>
      <c r="AT292" s="229" t="s">
        <v>176</v>
      </c>
      <c r="AU292" s="229" t="s">
        <v>82</v>
      </c>
      <c r="AV292" s="14" t="s">
        <v>99</v>
      </c>
      <c r="AW292" s="14" t="s">
        <v>30</v>
      </c>
      <c r="AX292" s="14" t="s">
        <v>80</v>
      </c>
      <c r="AY292" s="229" t="s">
        <v>166</v>
      </c>
    </row>
    <row r="293" spans="1:65" s="2" customFormat="1" ht="24.2" customHeight="1">
      <c r="A293" s="35"/>
      <c r="B293" s="36"/>
      <c r="C293" s="193" t="s">
        <v>453</v>
      </c>
      <c r="D293" s="193" t="s">
        <v>170</v>
      </c>
      <c r="E293" s="194" t="s">
        <v>1014</v>
      </c>
      <c r="F293" s="195" t="s">
        <v>1015</v>
      </c>
      <c r="G293" s="196" t="s">
        <v>552</v>
      </c>
      <c r="H293" s="197">
        <v>2</v>
      </c>
      <c r="I293" s="198"/>
      <c r="J293" s="199">
        <f>ROUND(I293*H293,2)</f>
        <v>0</v>
      </c>
      <c r="K293" s="200"/>
      <c r="L293" s="40"/>
      <c r="M293" s="201" t="s">
        <v>1</v>
      </c>
      <c r="N293" s="202" t="s">
        <v>38</v>
      </c>
      <c r="O293" s="72"/>
      <c r="P293" s="203">
        <f>O293*H293</f>
        <v>0</v>
      </c>
      <c r="Q293" s="203">
        <v>2.0729999999999998E-2</v>
      </c>
      <c r="R293" s="203">
        <f>Q293*H293</f>
        <v>4.1459999999999997E-2</v>
      </c>
      <c r="S293" s="203">
        <v>0</v>
      </c>
      <c r="T293" s="204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5" t="s">
        <v>179</v>
      </c>
      <c r="AT293" s="205" t="s">
        <v>170</v>
      </c>
      <c r="AU293" s="205" t="s">
        <v>82</v>
      </c>
      <c r="AY293" s="18" t="s">
        <v>166</v>
      </c>
      <c r="BE293" s="206">
        <f>IF(N293="základní",J293,0)</f>
        <v>0</v>
      </c>
      <c r="BF293" s="206">
        <f>IF(N293="snížená",J293,0)</f>
        <v>0</v>
      </c>
      <c r="BG293" s="206">
        <f>IF(N293="zákl. přenesená",J293,0)</f>
        <v>0</v>
      </c>
      <c r="BH293" s="206">
        <f>IF(N293="sníž. přenesená",J293,0)</f>
        <v>0</v>
      </c>
      <c r="BI293" s="206">
        <f>IF(N293="nulová",J293,0)</f>
        <v>0</v>
      </c>
      <c r="BJ293" s="18" t="s">
        <v>80</v>
      </c>
      <c r="BK293" s="206">
        <f>ROUND(I293*H293,2)</f>
        <v>0</v>
      </c>
      <c r="BL293" s="18" t="s">
        <v>179</v>
      </c>
      <c r="BM293" s="205" t="s">
        <v>1016</v>
      </c>
    </row>
    <row r="294" spans="1:65" s="13" customFormat="1" ht="11.25">
      <c r="B294" s="207"/>
      <c r="C294" s="208"/>
      <c r="D294" s="209" t="s">
        <v>176</v>
      </c>
      <c r="E294" s="210" t="s">
        <v>1</v>
      </c>
      <c r="F294" s="211" t="s">
        <v>1017</v>
      </c>
      <c r="G294" s="208"/>
      <c r="H294" s="212">
        <v>2</v>
      </c>
      <c r="I294" s="213"/>
      <c r="J294" s="208"/>
      <c r="K294" s="208"/>
      <c r="L294" s="214"/>
      <c r="M294" s="215"/>
      <c r="N294" s="216"/>
      <c r="O294" s="216"/>
      <c r="P294" s="216"/>
      <c r="Q294" s="216"/>
      <c r="R294" s="216"/>
      <c r="S294" s="216"/>
      <c r="T294" s="217"/>
      <c r="AT294" s="218" t="s">
        <v>176</v>
      </c>
      <c r="AU294" s="218" t="s">
        <v>82</v>
      </c>
      <c r="AV294" s="13" t="s">
        <v>82</v>
      </c>
      <c r="AW294" s="13" t="s">
        <v>30</v>
      </c>
      <c r="AX294" s="13" t="s">
        <v>73</v>
      </c>
      <c r="AY294" s="218" t="s">
        <v>166</v>
      </c>
    </row>
    <row r="295" spans="1:65" s="14" customFormat="1" ht="11.25">
      <c r="B295" s="219"/>
      <c r="C295" s="220"/>
      <c r="D295" s="209" t="s">
        <v>176</v>
      </c>
      <c r="E295" s="221" t="s">
        <v>1</v>
      </c>
      <c r="F295" s="222" t="s">
        <v>178</v>
      </c>
      <c r="G295" s="220"/>
      <c r="H295" s="223">
        <v>2</v>
      </c>
      <c r="I295" s="224"/>
      <c r="J295" s="220"/>
      <c r="K295" s="220"/>
      <c r="L295" s="225"/>
      <c r="M295" s="226"/>
      <c r="N295" s="227"/>
      <c r="O295" s="227"/>
      <c r="P295" s="227"/>
      <c r="Q295" s="227"/>
      <c r="R295" s="227"/>
      <c r="S295" s="227"/>
      <c r="T295" s="228"/>
      <c r="AT295" s="229" t="s">
        <v>176</v>
      </c>
      <c r="AU295" s="229" t="s">
        <v>82</v>
      </c>
      <c r="AV295" s="14" t="s">
        <v>99</v>
      </c>
      <c r="AW295" s="14" t="s">
        <v>30</v>
      </c>
      <c r="AX295" s="14" t="s">
        <v>80</v>
      </c>
      <c r="AY295" s="229" t="s">
        <v>166</v>
      </c>
    </row>
    <row r="296" spans="1:65" s="2" customFormat="1" ht="24.2" customHeight="1">
      <c r="A296" s="35"/>
      <c r="B296" s="36"/>
      <c r="C296" s="193" t="s">
        <v>465</v>
      </c>
      <c r="D296" s="193" t="s">
        <v>170</v>
      </c>
      <c r="E296" s="194" t="s">
        <v>1018</v>
      </c>
      <c r="F296" s="195" t="s">
        <v>1019</v>
      </c>
      <c r="G296" s="196" t="s">
        <v>552</v>
      </c>
      <c r="H296" s="197">
        <v>1</v>
      </c>
      <c r="I296" s="198"/>
      <c r="J296" s="199">
        <f>ROUND(I296*H296,2)</f>
        <v>0</v>
      </c>
      <c r="K296" s="200"/>
      <c r="L296" s="40"/>
      <c r="M296" s="201" t="s">
        <v>1</v>
      </c>
      <c r="N296" s="202" t="s">
        <v>38</v>
      </c>
      <c r="O296" s="72"/>
      <c r="P296" s="203">
        <f>O296*H296</f>
        <v>0</v>
      </c>
      <c r="Q296" s="203">
        <v>1.9210000000000001E-2</v>
      </c>
      <c r="R296" s="203">
        <f>Q296*H296</f>
        <v>1.9210000000000001E-2</v>
      </c>
      <c r="S296" s="203">
        <v>0</v>
      </c>
      <c r="T296" s="204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5" t="s">
        <v>179</v>
      </c>
      <c r="AT296" s="205" t="s">
        <v>170</v>
      </c>
      <c r="AU296" s="205" t="s">
        <v>82</v>
      </c>
      <c r="AY296" s="18" t="s">
        <v>166</v>
      </c>
      <c r="BE296" s="206">
        <f>IF(N296="základní",J296,0)</f>
        <v>0</v>
      </c>
      <c r="BF296" s="206">
        <f>IF(N296="snížená",J296,0)</f>
        <v>0</v>
      </c>
      <c r="BG296" s="206">
        <f>IF(N296="zákl. přenesená",J296,0)</f>
        <v>0</v>
      </c>
      <c r="BH296" s="206">
        <f>IF(N296="sníž. přenesená",J296,0)</f>
        <v>0</v>
      </c>
      <c r="BI296" s="206">
        <f>IF(N296="nulová",J296,0)</f>
        <v>0</v>
      </c>
      <c r="BJ296" s="18" t="s">
        <v>80</v>
      </c>
      <c r="BK296" s="206">
        <f>ROUND(I296*H296,2)</f>
        <v>0</v>
      </c>
      <c r="BL296" s="18" t="s">
        <v>179</v>
      </c>
      <c r="BM296" s="205" t="s">
        <v>1020</v>
      </c>
    </row>
    <row r="297" spans="1:65" s="13" customFormat="1" ht="11.25">
      <c r="B297" s="207"/>
      <c r="C297" s="208"/>
      <c r="D297" s="209" t="s">
        <v>176</v>
      </c>
      <c r="E297" s="210" t="s">
        <v>1</v>
      </c>
      <c r="F297" s="211" t="s">
        <v>1021</v>
      </c>
      <c r="G297" s="208"/>
      <c r="H297" s="212">
        <v>1</v>
      </c>
      <c r="I297" s="213"/>
      <c r="J297" s="208"/>
      <c r="K297" s="208"/>
      <c r="L297" s="214"/>
      <c r="M297" s="215"/>
      <c r="N297" s="216"/>
      <c r="O297" s="216"/>
      <c r="P297" s="216"/>
      <c r="Q297" s="216"/>
      <c r="R297" s="216"/>
      <c r="S297" s="216"/>
      <c r="T297" s="217"/>
      <c r="AT297" s="218" t="s">
        <v>176</v>
      </c>
      <c r="AU297" s="218" t="s">
        <v>82</v>
      </c>
      <c r="AV297" s="13" t="s">
        <v>82</v>
      </c>
      <c r="AW297" s="13" t="s">
        <v>30</v>
      </c>
      <c r="AX297" s="13" t="s">
        <v>73</v>
      </c>
      <c r="AY297" s="218" t="s">
        <v>166</v>
      </c>
    </row>
    <row r="298" spans="1:65" s="14" customFormat="1" ht="11.25">
      <c r="B298" s="219"/>
      <c r="C298" s="220"/>
      <c r="D298" s="209" t="s">
        <v>176</v>
      </c>
      <c r="E298" s="221" t="s">
        <v>1</v>
      </c>
      <c r="F298" s="222" t="s">
        <v>178</v>
      </c>
      <c r="G298" s="220"/>
      <c r="H298" s="223">
        <v>1</v>
      </c>
      <c r="I298" s="224"/>
      <c r="J298" s="220"/>
      <c r="K298" s="220"/>
      <c r="L298" s="225"/>
      <c r="M298" s="226"/>
      <c r="N298" s="227"/>
      <c r="O298" s="227"/>
      <c r="P298" s="227"/>
      <c r="Q298" s="227"/>
      <c r="R298" s="227"/>
      <c r="S298" s="227"/>
      <c r="T298" s="228"/>
      <c r="AT298" s="229" t="s">
        <v>176</v>
      </c>
      <c r="AU298" s="229" t="s">
        <v>82</v>
      </c>
      <c r="AV298" s="14" t="s">
        <v>99</v>
      </c>
      <c r="AW298" s="14" t="s">
        <v>30</v>
      </c>
      <c r="AX298" s="14" t="s">
        <v>80</v>
      </c>
      <c r="AY298" s="229" t="s">
        <v>166</v>
      </c>
    </row>
    <row r="299" spans="1:65" s="2" customFormat="1" ht="24.2" customHeight="1">
      <c r="A299" s="35"/>
      <c r="B299" s="36"/>
      <c r="C299" s="193" t="s">
        <v>469</v>
      </c>
      <c r="D299" s="193" t="s">
        <v>170</v>
      </c>
      <c r="E299" s="194" t="s">
        <v>1022</v>
      </c>
      <c r="F299" s="195" t="s">
        <v>1023</v>
      </c>
      <c r="G299" s="196" t="s">
        <v>552</v>
      </c>
      <c r="H299" s="197">
        <v>1</v>
      </c>
      <c r="I299" s="198"/>
      <c r="J299" s="199">
        <f>ROUND(I299*H299,2)</f>
        <v>0</v>
      </c>
      <c r="K299" s="200"/>
      <c r="L299" s="40"/>
      <c r="M299" s="201" t="s">
        <v>1</v>
      </c>
      <c r="N299" s="202" t="s">
        <v>38</v>
      </c>
      <c r="O299" s="72"/>
      <c r="P299" s="203">
        <f>O299*H299</f>
        <v>0</v>
      </c>
      <c r="Q299" s="203">
        <v>3.015E-2</v>
      </c>
      <c r="R299" s="203">
        <f>Q299*H299</f>
        <v>3.015E-2</v>
      </c>
      <c r="S299" s="203">
        <v>0</v>
      </c>
      <c r="T299" s="204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5" t="s">
        <v>179</v>
      </c>
      <c r="AT299" s="205" t="s">
        <v>170</v>
      </c>
      <c r="AU299" s="205" t="s">
        <v>82</v>
      </c>
      <c r="AY299" s="18" t="s">
        <v>166</v>
      </c>
      <c r="BE299" s="206">
        <f>IF(N299="základní",J299,0)</f>
        <v>0</v>
      </c>
      <c r="BF299" s="206">
        <f>IF(N299="snížená",J299,0)</f>
        <v>0</v>
      </c>
      <c r="BG299" s="206">
        <f>IF(N299="zákl. přenesená",J299,0)</f>
        <v>0</v>
      </c>
      <c r="BH299" s="206">
        <f>IF(N299="sníž. přenesená",J299,0)</f>
        <v>0</v>
      </c>
      <c r="BI299" s="206">
        <f>IF(N299="nulová",J299,0)</f>
        <v>0</v>
      </c>
      <c r="BJ299" s="18" t="s">
        <v>80</v>
      </c>
      <c r="BK299" s="206">
        <f>ROUND(I299*H299,2)</f>
        <v>0</v>
      </c>
      <c r="BL299" s="18" t="s">
        <v>179</v>
      </c>
      <c r="BM299" s="205" t="s">
        <v>1024</v>
      </c>
    </row>
    <row r="300" spans="1:65" s="13" customFormat="1" ht="11.25">
      <c r="B300" s="207"/>
      <c r="C300" s="208"/>
      <c r="D300" s="209" t="s">
        <v>176</v>
      </c>
      <c r="E300" s="210" t="s">
        <v>1</v>
      </c>
      <c r="F300" s="211" t="s">
        <v>907</v>
      </c>
      <c r="G300" s="208"/>
      <c r="H300" s="212">
        <v>1</v>
      </c>
      <c r="I300" s="213"/>
      <c r="J300" s="208"/>
      <c r="K300" s="208"/>
      <c r="L300" s="214"/>
      <c r="M300" s="215"/>
      <c r="N300" s="216"/>
      <c r="O300" s="216"/>
      <c r="P300" s="216"/>
      <c r="Q300" s="216"/>
      <c r="R300" s="216"/>
      <c r="S300" s="216"/>
      <c r="T300" s="217"/>
      <c r="AT300" s="218" t="s">
        <v>176</v>
      </c>
      <c r="AU300" s="218" t="s">
        <v>82</v>
      </c>
      <c r="AV300" s="13" t="s">
        <v>82</v>
      </c>
      <c r="AW300" s="13" t="s">
        <v>30</v>
      </c>
      <c r="AX300" s="13" t="s">
        <v>73</v>
      </c>
      <c r="AY300" s="218" t="s">
        <v>166</v>
      </c>
    </row>
    <row r="301" spans="1:65" s="14" customFormat="1" ht="11.25">
      <c r="B301" s="219"/>
      <c r="C301" s="220"/>
      <c r="D301" s="209" t="s">
        <v>176</v>
      </c>
      <c r="E301" s="221" t="s">
        <v>1</v>
      </c>
      <c r="F301" s="222" t="s">
        <v>178</v>
      </c>
      <c r="G301" s="220"/>
      <c r="H301" s="223">
        <v>1</v>
      </c>
      <c r="I301" s="224"/>
      <c r="J301" s="220"/>
      <c r="K301" s="220"/>
      <c r="L301" s="225"/>
      <c r="M301" s="226"/>
      <c r="N301" s="227"/>
      <c r="O301" s="227"/>
      <c r="P301" s="227"/>
      <c r="Q301" s="227"/>
      <c r="R301" s="227"/>
      <c r="S301" s="227"/>
      <c r="T301" s="228"/>
      <c r="AT301" s="229" t="s">
        <v>176</v>
      </c>
      <c r="AU301" s="229" t="s">
        <v>82</v>
      </c>
      <c r="AV301" s="14" t="s">
        <v>99</v>
      </c>
      <c r="AW301" s="14" t="s">
        <v>30</v>
      </c>
      <c r="AX301" s="14" t="s">
        <v>80</v>
      </c>
      <c r="AY301" s="229" t="s">
        <v>166</v>
      </c>
    </row>
    <row r="302" spans="1:65" s="2" customFormat="1" ht="24.2" customHeight="1">
      <c r="A302" s="35"/>
      <c r="B302" s="36"/>
      <c r="C302" s="193" t="s">
        <v>260</v>
      </c>
      <c r="D302" s="193" t="s">
        <v>170</v>
      </c>
      <c r="E302" s="194" t="s">
        <v>1025</v>
      </c>
      <c r="F302" s="195" t="s">
        <v>1026</v>
      </c>
      <c r="G302" s="196" t="s">
        <v>552</v>
      </c>
      <c r="H302" s="197">
        <v>1</v>
      </c>
      <c r="I302" s="198"/>
      <c r="J302" s="199">
        <f>ROUND(I302*H302,2)</f>
        <v>0</v>
      </c>
      <c r="K302" s="200"/>
      <c r="L302" s="40"/>
      <c r="M302" s="201" t="s">
        <v>1</v>
      </c>
      <c r="N302" s="202" t="s">
        <v>38</v>
      </c>
      <c r="O302" s="72"/>
      <c r="P302" s="203">
        <f>O302*H302</f>
        <v>0</v>
      </c>
      <c r="Q302" s="203">
        <v>0.06</v>
      </c>
      <c r="R302" s="203">
        <f>Q302*H302</f>
        <v>0.06</v>
      </c>
      <c r="S302" s="203">
        <v>0</v>
      </c>
      <c r="T302" s="204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5" t="s">
        <v>179</v>
      </c>
      <c r="AT302" s="205" t="s">
        <v>170</v>
      </c>
      <c r="AU302" s="205" t="s">
        <v>82</v>
      </c>
      <c r="AY302" s="18" t="s">
        <v>166</v>
      </c>
      <c r="BE302" s="206">
        <f>IF(N302="základní",J302,0)</f>
        <v>0</v>
      </c>
      <c r="BF302" s="206">
        <f>IF(N302="snížená",J302,0)</f>
        <v>0</v>
      </c>
      <c r="BG302" s="206">
        <f>IF(N302="zákl. přenesená",J302,0)</f>
        <v>0</v>
      </c>
      <c r="BH302" s="206">
        <f>IF(N302="sníž. přenesená",J302,0)</f>
        <v>0</v>
      </c>
      <c r="BI302" s="206">
        <f>IF(N302="nulová",J302,0)</f>
        <v>0</v>
      </c>
      <c r="BJ302" s="18" t="s">
        <v>80</v>
      </c>
      <c r="BK302" s="206">
        <f>ROUND(I302*H302,2)</f>
        <v>0</v>
      </c>
      <c r="BL302" s="18" t="s">
        <v>179</v>
      </c>
      <c r="BM302" s="205" t="s">
        <v>1027</v>
      </c>
    </row>
    <row r="303" spans="1:65" s="13" customFormat="1" ht="11.25">
      <c r="B303" s="207"/>
      <c r="C303" s="208"/>
      <c r="D303" s="209" t="s">
        <v>176</v>
      </c>
      <c r="E303" s="210" t="s">
        <v>1</v>
      </c>
      <c r="F303" s="211" t="s">
        <v>1028</v>
      </c>
      <c r="G303" s="208"/>
      <c r="H303" s="212">
        <v>1</v>
      </c>
      <c r="I303" s="213"/>
      <c r="J303" s="208"/>
      <c r="K303" s="208"/>
      <c r="L303" s="214"/>
      <c r="M303" s="215"/>
      <c r="N303" s="216"/>
      <c r="O303" s="216"/>
      <c r="P303" s="216"/>
      <c r="Q303" s="216"/>
      <c r="R303" s="216"/>
      <c r="S303" s="216"/>
      <c r="T303" s="217"/>
      <c r="AT303" s="218" t="s">
        <v>176</v>
      </c>
      <c r="AU303" s="218" t="s">
        <v>82</v>
      </c>
      <c r="AV303" s="13" t="s">
        <v>82</v>
      </c>
      <c r="AW303" s="13" t="s">
        <v>30</v>
      </c>
      <c r="AX303" s="13" t="s">
        <v>73</v>
      </c>
      <c r="AY303" s="218" t="s">
        <v>166</v>
      </c>
    </row>
    <row r="304" spans="1:65" s="14" customFormat="1" ht="11.25">
      <c r="B304" s="219"/>
      <c r="C304" s="220"/>
      <c r="D304" s="209" t="s">
        <v>176</v>
      </c>
      <c r="E304" s="221" t="s">
        <v>1</v>
      </c>
      <c r="F304" s="222" t="s">
        <v>178</v>
      </c>
      <c r="G304" s="220"/>
      <c r="H304" s="223">
        <v>1</v>
      </c>
      <c r="I304" s="224"/>
      <c r="J304" s="220"/>
      <c r="K304" s="220"/>
      <c r="L304" s="225"/>
      <c r="M304" s="226"/>
      <c r="N304" s="227"/>
      <c r="O304" s="227"/>
      <c r="P304" s="227"/>
      <c r="Q304" s="227"/>
      <c r="R304" s="227"/>
      <c r="S304" s="227"/>
      <c r="T304" s="228"/>
      <c r="AT304" s="229" t="s">
        <v>176</v>
      </c>
      <c r="AU304" s="229" t="s">
        <v>82</v>
      </c>
      <c r="AV304" s="14" t="s">
        <v>99</v>
      </c>
      <c r="AW304" s="14" t="s">
        <v>30</v>
      </c>
      <c r="AX304" s="14" t="s">
        <v>80</v>
      </c>
      <c r="AY304" s="229" t="s">
        <v>166</v>
      </c>
    </row>
    <row r="305" spans="1:65" s="2" customFormat="1" ht="24.2" customHeight="1">
      <c r="A305" s="35"/>
      <c r="B305" s="36"/>
      <c r="C305" s="193" t="s">
        <v>477</v>
      </c>
      <c r="D305" s="193" t="s">
        <v>170</v>
      </c>
      <c r="E305" s="194" t="s">
        <v>1029</v>
      </c>
      <c r="F305" s="195" t="s">
        <v>1030</v>
      </c>
      <c r="G305" s="196" t="s">
        <v>552</v>
      </c>
      <c r="H305" s="197">
        <v>1</v>
      </c>
      <c r="I305" s="198"/>
      <c r="J305" s="199">
        <f>ROUND(I305*H305,2)</f>
        <v>0</v>
      </c>
      <c r="K305" s="200"/>
      <c r="L305" s="40"/>
      <c r="M305" s="201" t="s">
        <v>1</v>
      </c>
      <c r="N305" s="202" t="s">
        <v>38</v>
      </c>
      <c r="O305" s="72"/>
      <c r="P305" s="203">
        <f>O305*H305</f>
        <v>0</v>
      </c>
      <c r="Q305" s="203">
        <v>1.1000000000000001E-3</v>
      </c>
      <c r="R305" s="203">
        <f>Q305*H305</f>
        <v>1.1000000000000001E-3</v>
      </c>
      <c r="S305" s="203">
        <v>0</v>
      </c>
      <c r="T305" s="204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5" t="s">
        <v>179</v>
      </c>
      <c r="AT305" s="205" t="s">
        <v>170</v>
      </c>
      <c r="AU305" s="205" t="s">
        <v>82</v>
      </c>
      <c r="AY305" s="18" t="s">
        <v>166</v>
      </c>
      <c r="BE305" s="206">
        <f>IF(N305="základní",J305,0)</f>
        <v>0</v>
      </c>
      <c r="BF305" s="206">
        <f>IF(N305="snížená",J305,0)</f>
        <v>0</v>
      </c>
      <c r="BG305" s="206">
        <f>IF(N305="zákl. přenesená",J305,0)</f>
        <v>0</v>
      </c>
      <c r="BH305" s="206">
        <f>IF(N305="sníž. přenesená",J305,0)</f>
        <v>0</v>
      </c>
      <c r="BI305" s="206">
        <f>IF(N305="nulová",J305,0)</f>
        <v>0</v>
      </c>
      <c r="BJ305" s="18" t="s">
        <v>80</v>
      </c>
      <c r="BK305" s="206">
        <f>ROUND(I305*H305,2)</f>
        <v>0</v>
      </c>
      <c r="BL305" s="18" t="s">
        <v>179</v>
      </c>
      <c r="BM305" s="205" t="s">
        <v>1031</v>
      </c>
    </row>
    <row r="306" spans="1:65" s="13" customFormat="1" ht="11.25">
      <c r="B306" s="207"/>
      <c r="C306" s="208"/>
      <c r="D306" s="209" t="s">
        <v>176</v>
      </c>
      <c r="E306" s="210" t="s">
        <v>1</v>
      </c>
      <c r="F306" s="211" t="s">
        <v>80</v>
      </c>
      <c r="G306" s="208"/>
      <c r="H306" s="212">
        <v>1</v>
      </c>
      <c r="I306" s="213"/>
      <c r="J306" s="208"/>
      <c r="K306" s="208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176</v>
      </c>
      <c r="AU306" s="218" t="s">
        <v>82</v>
      </c>
      <c r="AV306" s="13" t="s">
        <v>82</v>
      </c>
      <c r="AW306" s="13" t="s">
        <v>30</v>
      </c>
      <c r="AX306" s="13" t="s">
        <v>73</v>
      </c>
      <c r="AY306" s="218" t="s">
        <v>166</v>
      </c>
    </row>
    <row r="307" spans="1:65" s="14" customFormat="1" ht="11.25">
      <c r="B307" s="219"/>
      <c r="C307" s="220"/>
      <c r="D307" s="209" t="s">
        <v>176</v>
      </c>
      <c r="E307" s="221" t="s">
        <v>1</v>
      </c>
      <c r="F307" s="222" t="s">
        <v>178</v>
      </c>
      <c r="G307" s="220"/>
      <c r="H307" s="223">
        <v>1</v>
      </c>
      <c r="I307" s="224"/>
      <c r="J307" s="220"/>
      <c r="K307" s="220"/>
      <c r="L307" s="225"/>
      <c r="M307" s="226"/>
      <c r="N307" s="227"/>
      <c r="O307" s="227"/>
      <c r="P307" s="227"/>
      <c r="Q307" s="227"/>
      <c r="R307" s="227"/>
      <c r="S307" s="227"/>
      <c r="T307" s="228"/>
      <c r="AT307" s="229" t="s">
        <v>176</v>
      </c>
      <c r="AU307" s="229" t="s">
        <v>82</v>
      </c>
      <c r="AV307" s="14" t="s">
        <v>99</v>
      </c>
      <c r="AW307" s="14" t="s">
        <v>30</v>
      </c>
      <c r="AX307" s="14" t="s">
        <v>80</v>
      </c>
      <c r="AY307" s="229" t="s">
        <v>166</v>
      </c>
    </row>
    <row r="308" spans="1:65" s="2" customFormat="1" ht="24.2" customHeight="1">
      <c r="A308" s="35"/>
      <c r="B308" s="36"/>
      <c r="C308" s="193" t="s">
        <v>481</v>
      </c>
      <c r="D308" s="193" t="s">
        <v>170</v>
      </c>
      <c r="E308" s="194" t="s">
        <v>1032</v>
      </c>
      <c r="F308" s="195" t="s">
        <v>1033</v>
      </c>
      <c r="G308" s="196" t="s">
        <v>552</v>
      </c>
      <c r="H308" s="197">
        <v>2</v>
      </c>
      <c r="I308" s="198"/>
      <c r="J308" s="199">
        <f>ROUND(I308*H308,2)</f>
        <v>0</v>
      </c>
      <c r="K308" s="200"/>
      <c r="L308" s="40"/>
      <c r="M308" s="201" t="s">
        <v>1</v>
      </c>
      <c r="N308" s="202" t="s">
        <v>38</v>
      </c>
      <c r="O308" s="72"/>
      <c r="P308" s="203">
        <f>O308*H308</f>
        <v>0</v>
      </c>
      <c r="Q308" s="203">
        <v>1.2999999999999999E-3</v>
      </c>
      <c r="R308" s="203">
        <f>Q308*H308</f>
        <v>2.5999999999999999E-3</v>
      </c>
      <c r="S308" s="203">
        <v>0</v>
      </c>
      <c r="T308" s="204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5" t="s">
        <v>179</v>
      </c>
      <c r="AT308" s="205" t="s">
        <v>170</v>
      </c>
      <c r="AU308" s="205" t="s">
        <v>82</v>
      </c>
      <c r="AY308" s="18" t="s">
        <v>166</v>
      </c>
      <c r="BE308" s="206">
        <f>IF(N308="základní",J308,0)</f>
        <v>0</v>
      </c>
      <c r="BF308" s="206">
        <f>IF(N308="snížená",J308,0)</f>
        <v>0</v>
      </c>
      <c r="BG308" s="206">
        <f>IF(N308="zákl. přenesená",J308,0)</f>
        <v>0</v>
      </c>
      <c r="BH308" s="206">
        <f>IF(N308="sníž. přenesená",J308,0)</f>
        <v>0</v>
      </c>
      <c r="BI308" s="206">
        <f>IF(N308="nulová",J308,0)</f>
        <v>0</v>
      </c>
      <c r="BJ308" s="18" t="s">
        <v>80</v>
      </c>
      <c r="BK308" s="206">
        <f>ROUND(I308*H308,2)</f>
        <v>0</v>
      </c>
      <c r="BL308" s="18" t="s">
        <v>179</v>
      </c>
      <c r="BM308" s="205" t="s">
        <v>1034</v>
      </c>
    </row>
    <row r="309" spans="1:65" s="13" customFormat="1" ht="11.25">
      <c r="B309" s="207"/>
      <c r="C309" s="208"/>
      <c r="D309" s="209" t="s">
        <v>176</v>
      </c>
      <c r="E309" s="210" t="s">
        <v>1</v>
      </c>
      <c r="F309" s="211" t="s">
        <v>1035</v>
      </c>
      <c r="G309" s="208"/>
      <c r="H309" s="212">
        <v>2</v>
      </c>
      <c r="I309" s="213"/>
      <c r="J309" s="208"/>
      <c r="K309" s="208"/>
      <c r="L309" s="214"/>
      <c r="M309" s="215"/>
      <c r="N309" s="216"/>
      <c r="O309" s="216"/>
      <c r="P309" s="216"/>
      <c r="Q309" s="216"/>
      <c r="R309" s="216"/>
      <c r="S309" s="216"/>
      <c r="T309" s="217"/>
      <c r="AT309" s="218" t="s">
        <v>176</v>
      </c>
      <c r="AU309" s="218" t="s">
        <v>82</v>
      </c>
      <c r="AV309" s="13" t="s">
        <v>82</v>
      </c>
      <c r="AW309" s="13" t="s">
        <v>30</v>
      </c>
      <c r="AX309" s="13" t="s">
        <v>73</v>
      </c>
      <c r="AY309" s="218" t="s">
        <v>166</v>
      </c>
    </row>
    <row r="310" spans="1:65" s="14" customFormat="1" ht="11.25">
      <c r="B310" s="219"/>
      <c r="C310" s="220"/>
      <c r="D310" s="209" t="s">
        <v>176</v>
      </c>
      <c r="E310" s="221" t="s">
        <v>1</v>
      </c>
      <c r="F310" s="222" t="s">
        <v>178</v>
      </c>
      <c r="G310" s="220"/>
      <c r="H310" s="223">
        <v>2</v>
      </c>
      <c r="I310" s="224"/>
      <c r="J310" s="220"/>
      <c r="K310" s="220"/>
      <c r="L310" s="225"/>
      <c r="M310" s="226"/>
      <c r="N310" s="227"/>
      <c r="O310" s="227"/>
      <c r="P310" s="227"/>
      <c r="Q310" s="227"/>
      <c r="R310" s="227"/>
      <c r="S310" s="227"/>
      <c r="T310" s="228"/>
      <c r="AT310" s="229" t="s">
        <v>176</v>
      </c>
      <c r="AU310" s="229" t="s">
        <v>82</v>
      </c>
      <c r="AV310" s="14" t="s">
        <v>99</v>
      </c>
      <c r="AW310" s="14" t="s">
        <v>30</v>
      </c>
      <c r="AX310" s="14" t="s">
        <v>80</v>
      </c>
      <c r="AY310" s="229" t="s">
        <v>166</v>
      </c>
    </row>
    <row r="311" spans="1:65" s="2" customFormat="1" ht="24.2" customHeight="1">
      <c r="A311" s="35"/>
      <c r="B311" s="36"/>
      <c r="C311" s="193" t="s">
        <v>488</v>
      </c>
      <c r="D311" s="193" t="s">
        <v>170</v>
      </c>
      <c r="E311" s="194" t="s">
        <v>1036</v>
      </c>
      <c r="F311" s="195" t="s">
        <v>1037</v>
      </c>
      <c r="G311" s="196" t="s">
        <v>552</v>
      </c>
      <c r="H311" s="197">
        <v>2</v>
      </c>
      <c r="I311" s="198"/>
      <c r="J311" s="199">
        <f>ROUND(I311*H311,2)</f>
        <v>0</v>
      </c>
      <c r="K311" s="200"/>
      <c r="L311" s="40"/>
      <c r="M311" s="201" t="s">
        <v>1</v>
      </c>
      <c r="N311" s="202" t="s">
        <v>38</v>
      </c>
      <c r="O311" s="72"/>
      <c r="P311" s="203">
        <f>O311*H311</f>
        <v>0</v>
      </c>
      <c r="Q311" s="203">
        <v>7.5000000000000002E-4</v>
      </c>
      <c r="R311" s="203">
        <f>Q311*H311</f>
        <v>1.5E-3</v>
      </c>
      <c r="S311" s="203">
        <v>0</v>
      </c>
      <c r="T311" s="204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5" t="s">
        <v>179</v>
      </c>
      <c r="AT311" s="205" t="s">
        <v>170</v>
      </c>
      <c r="AU311" s="205" t="s">
        <v>82</v>
      </c>
      <c r="AY311" s="18" t="s">
        <v>166</v>
      </c>
      <c r="BE311" s="206">
        <f>IF(N311="základní",J311,0)</f>
        <v>0</v>
      </c>
      <c r="BF311" s="206">
        <f>IF(N311="snížená",J311,0)</f>
        <v>0</v>
      </c>
      <c r="BG311" s="206">
        <f>IF(N311="zákl. přenesená",J311,0)</f>
        <v>0</v>
      </c>
      <c r="BH311" s="206">
        <f>IF(N311="sníž. přenesená",J311,0)</f>
        <v>0</v>
      </c>
      <c r="BI311" s="206">
        <f>IF(N311="nulová",J311,0)</f>
        <v>0</v>
      </c>
      <c r="BJ311" s="18" t="s">
        <v>80</v>
      </c>
      <c r="BK311" s="206">
        <f>ROUND(I311*H311,2)</f>
        <v>0</v>
      </c>
      <c r="BL311" s="18" t="s">
        <v>179</v>
      </c>
      <c r="BM311" s="205" t="s">
        <v>1038</v>
      </c>
    </row>
    <row r="312" spans="1:65" s="13" customFormat="1" ht="11.25">
      <c r="B312" s="207"/>
      <c r="C312" s="208"/>
      <c r="D312" s="209" t="s">
        <v>176</v>
      </c>
      <c r="E312" s="210" t="s">
        <v>1</v>
      </c>
      <c r="F312" s="211" t="s">
        <v>959</v>
      </c>
      <c r="G312" s="208"/>
      <c r="H312" s="212">
        <v>2</v>
      </c>
      <c r="I312" s="213"/>
      <c r="J312" s="208"/>
      <c r="K312" s="208"/>
      <c r="L312" s="214"/>
      <c r="M312" s="215"/>
      <c r="N312" s="216"/>
      <c r="O312" s="216"/>
      <c r="P312" s="216"/>
      <c r="Q312" s="216"/>
      <c r="R312" s="216"/>
      <c r="S312" s="216"/>
      <c r="T312" s="217"/>
      <c r="AT312" s="218" t="s">
        <v>176</v>
      </c>
      <c r="AU312" s="218" t="s">
        <v>82</v>
      </c>
      <c r="AV312" s="13" t="s">
        <v>82</v>
      </c>
      <c r="AW312" s="13" t="s">
        <v>30</v>
      </c>
      <c r="AX312" s="13" t="s">
        <v>73</v>
      </c>
      <c r="AY312" s="218" t="s">
        <v>166</v>
      </c>
    </row>
    <row r="313" spans="1:65" s="14" customFormat="1" ht="11.25">
      <c r="B313" s="219"/>
      <c r="C313" s="220"/>
      <c r="D313" s="209" t="s">
        <v>176</v>
      </c>
      <c r="E313" s="221" t="s">
        <v>1</v>
      </c>
      <c r="F313" s="222" t="s">
        <v>178</v>
      </c>
      <c r="G313" s="220"/>
      <c r="H313" s="223">
        <v>2</v>
      </c>
      <c r="I313" s="224"/>
      <c r="J313" s="220"/>
      <c r="K313" s="220"/>
      <c r="L313" s="225"/>
      <c r="M313" s="226"/>
      <c r="N313" s="227"/>
      <c r="O313" s="227"/>
      <c r="P313" s="227"/>
      <c r="Q313" s="227"/>
      <c r="R313" s="227"/>
      <c r="S313" s="227"/>
      <c r="T313" s="228"/>
      <c r="AT313" s="229" t="s">
        <v>176</v>
      </c>
      <c r="AU313" s="229" t="s">
        <v>82</v>
      </c>
      <c r="AV313" s="14" t="s">
        <v>99</v>
      </c>
      <c r="AW313" s="14" t="s">
        <v>30</v>
      </c>
      <c r="AX313" s="14" t="s">
        <v>80</v>
      </c>
      <c r="AY313" s="229" t="s">
        <v>166</v>
      </c>
    </row>
    <row r="314" spans="1:65" s="2" customFormat="1" ht="24.2" customHeight="1">
      <c r="A314" s="35"/>
      <c r="B314" s="36"/>
      <c r="C314" s="193" t="s">
        <v>496</v>
      </c>
      <c r="D314" s="193" t="s">
        <v>170</v>
      </c>
      <c r="E314" s="194" t="s">
        <v>1039</v>
      </c>
      <c r="F314" s="195" t="s">
        <v>1040</v>
      </c>
      <c r="G314" s="196" t="s">
        <v>552</v>
      </c>
      <c r="H314" s="197">
        <v>2</v>
      </c>
      <c r="I314" s="198"/>
      <c r="J314" s="199">
        <f>ROUND(I314*H314,2)</f>
        <v>0</v>
      </c>
      <c r="K314" s="200"/>
      <c r="L314" s="40"/>
      <c r="M314" s="201" t="s">
        <v>1</v>
      </c>
      <c r="N314" s="202" t="s">
        <v>38</v>
      </c>
      <c r="O314" s="72"/>
      <c r="P314" s="203">
        <f>O314*H314</f>
        <v>0</v>
      </c>
      <c r="Q314" s="203">
        <v>8.4999999999999995E-4</v>
      </c>
      <c r="R314" s="203">
        <f>Q314*H314</f>
        <v>1.6999999999999999E-3</v>
      </c>
      <c r="S314" s="203">
        <v>0</v>
      </c>
      <c r="T314" s="204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5" t="s">
        <v>179</v>
      </c>
      <c r="AT314" s="205" t="s">
        <v>170</v>
      </c>
      <c r="AU314" s="205" t="s">
        <v>82</v>
      </c>
      <c r="AY314" s="18" t="s">
        <v>166</v>
      </c>
      <c r="BE314" s="206">
        <f>IF(N314="základní",J314,0)</f>
        <v>0</v>
      </c>
      <c r="BF314" s="206">
        <f>IF(N314="snížená",J314,0)</f>
        <v>0</v>
      </c>
      <c r="BG314" s="206">
        <f>IF(N314="zákl. přenesená",J314,0)</f>
        <v>0</v>
      </c>
      <c r="BH314" s="206">
        <f>IF(N314="sníž. přenesená",J314,0)</f>
        <v>0</v>
      </c>
      <c r="BI314" s="206">
        <f>IF(N314="nulová",J314,0)</f>
        <v>0</v>
      </c>
      <c r="BJ314" s="18" t="s">
        <v>80</v>
      </c>
      <c r="BK314" s="206">
        <f>ROUND(I314*H314,2)</f>
        <v>0</v>
      </c>
      <c r="BL314" s="18" t="s">
        <v>179</v>
      </c>
      <c r="BM314" s="205" t="s">
        <v>1041</v>
      </c>
    </row>
    <row r="315" spans="1:65" s="13" customFormat="1" ht="11.25">
      <c r="B315" s="207"/>
      <c r="C315" s="208"/>
      <c r="D315" s="209" t="s">
        <v>176</v>
      </c>
      <c r="E315" s="210" t="s">
        <v>1</v>
      </c>
      <c r="F315" s="211" t="s">
        <v>82</v>
      </c>
      <c r="G315" s="208"/>
      <c r="H315" s="212">
        <v>2</v>
      </c>
      <c r="I315" s="213"/>
      <c r="J315" s="208"/>
      <c r="K315" s="208"/>
      <c r="L315" s="214"/>
      <c r="M315" s="215"/>
      <c r="N315" s="216"/>
      <c r="O315" s="216"/>
      <c r="P315" s="216"/>
      <c r="Q315" s="216"/>
      <c r="R315" s="216"/>
      <c r="S315" s="216"/>
      <c r="T315" s="217"/>
      <c r="AT315" s="218" t="s">
        <v>176</v>
      </c>
      <c r="AU315" s="218" t="s">
        <v>82</v>
      </c>
      <c r="AV315" s="13" t="s">
        <v>82</v>
      </c>
      <c r="AW315" s="13" t="s">
        <v>30</v>
      </c>
      <c r="AX315" s="13" t="s">
        <v>73</v>
      </c>
      <c r="AY315" s="218" t="s">
        <v>166</v>
      </c>
    </row>
    <row r="316" spans="1:65" s="14" customFormat="1" ht="11.25">
      <c r="B316" s="219"/>
      <c r="C316" s="220"/>
      <c r="D316" s="209" t="s">
        <v>176</v>
      </c>
      <c r="E316" s="221" t="s">
        <v>1</v>
      </c>
      <c r="F316" s="222" t="s">
        <v>178</v>
      </c>
      <c r="G316" s="220"/>
      <c r="H316" s="223">
        <v>2</v>
      </c>
      <c r="I316" s="224"/>
      <c r="J316" s="220"/>
      <c r="K316" s="220"/>
      <c r="L316" s="225"/>
      <c r="M316" s="226"/>
      <c r="N316" s="227"/>
      <c r="O316" s="227"/>
      <c r="P316" s="227"/>
      <c r="Q316" s="227"/>
      <c r="R316" s="227"/>
      <c r="S316" s="227"/>
      <c r="T316" s="228"/>
      <c r="AT316" s="229" t="s">
        <v>176</v>
      </c>
      <c r="AU316" s="229" t="s">
        <v>82</v>
      </c>
      <c r="AV316" s="14" t="s">
        <v>99</v>
      </c>
      <c r="AW316" s="14" t="s">
        <v>30</v>
      </c>
      <c r="AX316" s="14" t="s">
        <v>80</v>
      </c>
      <c r="AY316" s="229" t="s">
        <v>166</v>
      </c>
    </row>
    <row r="317" spans="1:65" s="2" customFormat="1" ht="24.2" customHeight="1">
      <c r="A317" s="35"/>
      <c r="B317" s="36"/>
      <c r="C317" s="193" t="s">
        <v>504</v>
      </c>
      <c r="D317" s="193" t="s">
        <v>170</v>
      </c>
      <c r="E317" s="194" t="s">
        <v>1042</v>
      </c>
      <c r="F317" s="195" t="s">
        <v>1043</v>
      </c>
      <c r="G317" s="196" t="s">
        <v>552</v>
      </c>
      <c r="H317" s="197">
        <v>1</v>
      </c>
      <c r="I317" s="198"/>
      <c r="J317" s="199">
        <f>ROUND(I317*H317,2)</f>
        <v>0</v>
      </c>
      <c r="K317" s="200"/>
      <c r="L317" s="40"/>
      <c r="M317" s="201" t="s">
        <v>1</v>
      </c>
      <c r="N317" s="202" t="s">
        <v>38</v>
      </c>
      <c r="O317" s="72"/>
      <c r="P317" s="203">
        <f>O317*H317</f>
        <v>0</v>
      </c>
      <c r="Q317" s="203">
        <v>1.4749999999999999E-2</v>
      </c>
      <c r="R317" s="203">
        <f>Q317*H317</f>
        <v>1.4749999999999999E-2</v>
      </c>
      <c r="S317" s="203">
        <v>0</v>
      </c>
      <c r="T317" s="204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5" t="s">
        <v>179</v>
      </c>
      <c r="AT317" s="205" t="s">
        <v>170</v>
      </c>
      <c r="AU317" s="205" t="s">
        <v>82</v>
      </c>
      <c r="AY317" s="18" t="s">
        <v>166</v>
      </c>
      <c r="BE317" s="206">
        <f>IF(N317="základní",J317,0)</f>
        <v>0</v>
      </c>
      <c r="BF317" s="206">
        <f>IF(N317="snížená",J317,0)</f>
        <v>0</v>
      </c>
      <c r="BG317" s="206">
        <f>IF(N317="zákl. přenesená",J317,0)</f>
        <v>0</v>
      </c>
      <c r="BH317" s="206">
        <f>IF(N317="sníž. přenesená",J317,0)</f>
        <v>0</v>
      </c>
      <c r="BI317" s="206">
        <f>IF(N317="nulová",J317,0)</f>
        <v>0</v>
      </c>
      <c r="BJ317" s="18" t="s">
        <v>80</v>
      </c>
      <c r="BK317" s="206">
        <f>ROUND(I317*H317,2)</f>
        <v>0</v>
      </c>
      <c r="BL317" s="18" t="s">
        <v>179</v>
      </c>
      <c r="BM317" s="205" t="s">
        <v>1044</v>
      </c>
    </row>
    <row r="318" spans="1:65" s="13" customFormat="1" ht="11.25">
      <c r="B318" s="207"/>
      <c r="C318" s="208"/>
      <c r="D318" s="209" t="s">
        <v>176</v>
      </c>
      <c r="E318" s="210" t="s">
        <v>1</v>
      </c>
      <c r="F318" s="211" t="s">
        <v>912</v>
      </c>
      <c r="G318" s="208"/>
      <c r="H318" s="212">
        <v>1</v>
      </c>
      <c r="I318" s="213"/>
      <c r="J318" s="208"/>
      <c r="K318" s="208"/>
      <c r="L318" s="214"/>
      <c r="M318" s="215"/>
      <c r="N318" s="216"/>
      <c r="O318" s="216"/>
      <c r="P318" s="216"/>
      <c r="Q318" s="216"/>
      <c r="R318" s="216"/>
      <c r="S318" s="216"/>
      <c r="T318" s="217"/>
      <c r="AT318" s="218" t="s">
        <v>176</v>
      </c>
      <c r="AU318" s="218" t="s">
        <v>82</v>
      </c>
      <c r="AV318" s="13" t="s">
        <v>82</v>
      </c>
      <c r="AW318" s="13" t="s">
        <v>30</v>
      </c>
      <c r="AX318" s="13" t="s">
        <v>73</v>
      </c>
      <c r="AY318" s="218" t="s">
        <v>166</v>
      </c>
    </row>
    <row r="319" spans="1:65" s="14" customFormat="1" ht="11.25">
      <c r="B319" s="219"/>
      <c r="C319" s="220"/>
      <c r="D319" s="209" t="s">
        <v>176</v>
      </c>
      <c r="E319" s="221" t="s">
        <v>1</v>
      </c>
      <c r="F319" s="222" t="s">
        <v>178</v>
      </c>
      <c r="G319" s="220"/>
      <c r="H319" s="223">
        <v>1</v>
      </c>
      <c r="I319" s="224"/>
      <c r="J319" s="220"/>
      <c r="K319" s="220"/>
      <c r="L319" s="225"/>
      <c r="M319" s="226"/>
      <c r="N319" s="227"/>
      <c r="O319" s="227"/>
      <c r="P319" s="227"/>
      <c r="Q319" s="227"/>
      <c r="R319" s="227"/>
      <c r="S319" s="227"/>
      <c r="T319" s="228"/>
      <c r="AT319" s="229" t="s">
        <v>176</v>
      </c>
      <c r="AU319" s="229" t="s">
        <v>82</v>
      </c>
      <c r="AV319" s="14" t="s">
        <v>99</v>
      </c>
      <c r="AW319" s="14" t="s">
        <v>30</v>
      </c>
      <c r="AX319" s="14" t="s">
        <v>80</v>
      </c>
      <c r="AY319" s="229" t="s">
        <v>166</v>
      </c>
    </row>
    <row r="320" spans="1:65" s="2" customFormat="1" ht="24.2" customHeight="1">
      <c r="A320" s="35"/>
      <c r="B320" s="36"/>
      <c r="C320" s="193" t="s">
        <v>509</v>
      </c>
      <c r="D320" s="193" t="s">
        <v>170</v>
      </c>
      <c r="E320" s="194" t="s">
        <v>1045</v>
      </c>
      <c r="F320" s="195" t="s">
        <v>1046</v>
      </c>
      <c r="G320" s="196" t="s">
        <v>552</v>
      </c>
      <c r="H320" s="197">
        <v>1</v>
      </c>
      <c r="I320" s="198"/>
      <c r="J320" s="199">
        <f>ROUND(I320*H320,2)</f>
        <v>0</v>
      </c>
      <c r="K320" s="200"/>
      <c r="L320" s="40"/>
      <c r="M320" s="201" t="s">
        <v>1</v>
      </c>
      <c r="N320" s="202" t="s">
        <v>38</v>
      </c>
      <c r="O320" s="72"/>
      <c r="P320" s="203">
        <f>O320*H320</f>
        <v>0</v>
      </c>
      <c r="Q320" s="203">
        <v>1.9599999999999999E-3</v>
      </c>
      <c r="R320" s="203">
        <f>Q320*H320</f>
        <v>1.9599999999999999E-3</v>
      </c>
      <c r="S320" s="203">
        <v>0</v>
      </c>
      <c r="T320" s="204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05" t="s">
        <v>179</v>
      </c>
      <c r="AT320" s="205" t="s">
        <v>170</v>
      </c>
      <c r="AU320" s="205" t="s">
        <v>82</v>
      </c>
      <c r="AY320" s="18" t="s">
        <v>166</v>
      </c>
      <c r="BE320" s="206">
        <f>IF(N320="základní",J320,0)</f>
        <v>0</v>
      </c>
      <c r="BF320" s="206">
        <f>IF(N320="snížená",J320,0)</f>
        <v>0</v>
      </c>
      <c r="BG320" s="206">
        <f>IF(N320="zákl. přenesená",J320,0)</f>
        <v>0</v>
      </c>
      <c r="BH320" s="206">
        <f>IF(N320="sníž. přenesená",J320,0)</f>
        <v>0</v>
      </c>
      <c r="BI320" s="206">
        <f>IF(N320="nulová",J320,0)</f>
        <v>0</v>
      </c>
      <c r="BJ320" s="18" t="s">
        <v>80</v>
      </c>
      <c r="BK320" s="206">
        <f>ROUND(I320*H320,2)</f>
        <v>0</v>
      </c>
      <c r="BL320" s="18" t="s">
        <v>179</v>
      </c>
      <c r="BM320" s="205" t="s">
        <v>1047</v>
      </c>
    </row>
    <row r="321" spans="1:65" s="13" customFormat="1" ht="11.25">
      <c r="B321" s="207"/>
      <c r="C321" s="208"/>
      <c r="D321" s="209" t="s">
        <v>176</v>
      </c>
      <c r="E321" s="210" t="s">
        <v>1</v>
      </c>
      <c r="F321" s="211" t="s">
        <v>912</v>
      </c>
      <c r="G321" s="208"/>
      <c r="H321" s="212">
        <v>1</v>
      </c>
      <c r="I321" s="213"/>
      <c r="J321" s="208"/>
      <c r="K321" s="208"/>
      <c r="L321" s="214"/>
      <c r="M321" s="215"/>
      <c r="N321" s="216"/>
      <c r="O321" s="216"/>
      <c r="P321" s="216"/>
      <c r="Q321" s="216"/>
      <c r="R321" s="216"/>
      <c r="S321" s="216"/>
      <c r="T321" s="217"/>
      <c r="AT321" s="218" t="s">
        <v>176</v>
      </c>
      <c r="AU321" s="218" t="s">
        <v>82</v>
      </c>
      <c r="AV321" s="13" t="s">
        <v>82</v>
      </c>
      <c r="AW321" s="13" t="s">
        <v>30</v>
      </c>
      <c r="AX321" s="13" t="s">
        <v>73</v>
      </c>
      <c r="AY321" s="218" t="s">
        <v>166</v>
      </c>
    </row>
    <row r="322" spans="1:65" s="14" customFormat="1" ht="11.25">
      <c r="B322" s="219"/>
      <c r="C322" s="220"/>
      <c r="D322" s="209" t="s">
        <v>176</v>
      </c>
      <c r="E322" s="221" t="s">
        <v>1</v>
      </c>
      <c r="F322" s="222" t="s">
        <v>178</v>
      </c>
      <c r="G322" s="220"/>
      <c r="H322" s="223">
        <v>1</v>
      </c>
      <c r="I322" s="224"/>
      <c r="J322" s="220"/>
      <c r="K322" s="220"/>
      <c r="L322" s="225"/>
      <c r="M322" s="226"/>
      <c r="N322" s="227"/>
      <c r="O322" s="227"/>
      <c r="P322" s="227"/>
      <c r="Q322" s="227"/>
      <c r="R322" s="227"/>
      <c r="S322" s="227"/>
      <c r="T322" s="228"/>
      <c r="AT322" s="229" t="s">
        <v>176</v>
      </c>
      <c r="AU322" s="229" t="s">
        <v>82</v>
      </c>
      <c r="AV322" s="14" t="s">
        <v>99</v>
      </c>
      <c r="AW322" s="14" t="s">
        <v>30</v>
      </c>
      <c r="AX322" s="14" t="s">
        <v>80</v>
      </c>
      <c r="AY322" s="229" t="s">
        <v>166</v>
      </c>
    </row>
    <row r="323" spans="1:65" s="2" customFormat="1" ht="21.75" customHeight="1">
      <c r="A323" s="35"/>
      <c r="B323" s="36"/>
      <c r="C323" s="193" t="s">
        <v>513</v>
      </c>
      <c r="D323" s="193" t="s">
        <v>170</v>
      </c>
      <c r="E323" s="194" t="s">
        <v>1048</v>
      </c>
      <c r="F323" s="195" t="s">
        <v>1049</v>
      </c>
      <c r="G323" s="196" t="s">
        <v>552</v>
      </c>
      <c r="H323" s="197">
        <v>3</v>
      </c>
      <c r="I323" s="198"/>
      <c r="J323" s="199">
        <f>ROUND(I323*H323,2)</f>
        <v>0</v>
      </c>
      <c r="K323" s="200"/>
      <c r="L323" s="40"/>
      <c r="M323" s="201" t="s">
        <v>1</v>
      </c>
      <c r="N323" s="202" t="s">
        <v>38</v>
      </c>
      <c r="O323" s="72"/>
      <c r="P323" s="203">
        <f>O323*H323</f>
        <v>0</v>
      </c>
      <c r="Q323" s="203">
        <v>1.8E-3</v>
      </c>
      <c r="R323" s="203">
        <f>Q323*H323</f>
        <v>5.4000000000000003E-3</v>
      </c>
      <c r="S323" s="203">
        <v>0</v>
      </c>
      <c r="T323" s="204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5" t="s">
        <v>179</v>
      </c>
      <c r="AT323" s="205" t="s">
        <v>170</v>
      </c>
      <c r="AU323" s="205" t="s">
        <v>82</v>
      </c>
      <c r="AY323" s="18" t="s">
        <v>166</v>
      </c>
      <c r="BE323" s="206">
        <f>IF(N323="základní",J323,0)</f>
        <v>0</v>
      </c>
      <c r="BF323" s="206">
        <f>IF(N323="snížená",J323,0)</f>
        <v>0</v>
      </c>
      <c r="BG323" s="206">
        <f>IF(N323="zákl. přenesená",J323,0)</f>
        <v>0</v>
      </c>
      <c r="BH323" s="206">
        <f>IF(N323="sníž. přenesená",J323,0)</f>
        <v>0</v>
      </c>
      <c r="BI323" s="206">
        <f>IF(N323="nulová",J323,0)</f>
        <v>0</v>
      </c>
      <c r="BJ323" s="18" t="s">
        <v>80</v>
      </c>
      <c r="BK323" s="206">
        <f>ROUND(I323*H323,2)</f>
        <v>0</v>
      </c>
      <c r="BL323" s="18" t="s">
        <v>179</v>
      </c>
      <c r="BM323" s="205" t="s">
        <v>1050</v>
      </c>
    </row>
    <row r="324" spans="1:65" s="13" customFormat="1" ht="11.25">
      <c r="B324" s="207"/>
      <c r="C324" s="208"/>
      <c r="D324" s="209" t="s">
        <v>176</v>
      </c>
      <c r="E324" s="210" t="s">
        <v>1</v>
      </c>
      <c r="F324" s="211" t="s">
        <v>1013</v>
      </c>
      <c r="G324" s="208"/>
      <c r="H324" s="212">
        <v>1</v>
      </c>
      <c r="I324" s="213"/>
      <c r="J324" s="208"/>
      <c r="K324" s="208"/>
      <c r="L324" s="214"/>
      <c r="M324" s="215"/>
      <c r="N324" s="216"/>
      <c r="O324" s="216"/>
      <c r="P324" s="216"/>
      <c r="Q324" s="216"/>
      <c r="R324" s="216"/>
      <c r="S324" s="216"/>
      <c r="T324" s="217"/>
      <c r="AT324" s="218" t="s">
        <v>176</v>
      </c>
      <c r="AU324" s="218" t="s">
        <v>82</v>
      </c>
      <c r="AV324" s="13" t="s">
        <v>82</v>
      </c>
      <c r="AW324" s="13" t="s">
        <v>30</v>
      </c>
      <c r="AX324" s="13" t="s">
        <v>73</v>
      </c>
      <c r="AY324" s="218" t="s">
        <v>166</v>
      </c>
    </row>
    <row r="325" spans="1:65" s="14" customFormat="1" ht="11.25">
      <c r="B325" s="219"/>
      <c r="C325" s="220"/>
      <c r="D325" s="209" t="s">
        <v>176</v>
      </c>
      <c r="E325" s="221" t="s">
        <v>1</v>
      </c>
      <c r="F325" s="222" t="s">
        <v>178</v>
      </c>
      <c r="G325" s="220"/>
      <c r="H325" s="223">
        <v>1</v>
      </c>
      <c r="I325" s="224"/>
      <c r="J325" s="220"/>
      <c r="K325" s="220"/>
      <c r="L325" s="225"/>
      <c r="M325" s="226"/>
      <c r="N325" s="227"/>
      <c r="O325" s="227"/>
      <c r="P325" s="227"/>
      <c r="Q325" s="227"/>
      <c r="R325" s="227"/>
      <c r="S325" s="227"/>
      <c r="T325" s="228"/>
      <c r="AT325" s="229" t="s">
        <v>176</v>
      </c>
      <c r="AU325" s="229" t="s">
        <v>82</v>
      </c>
      <c r="AV325" s="14" t="s">
        <v>99</v>
      </c>
      <c r="AW325" s="14" t="s">
        <v>30</v>
      </c>
      <c r="AX325" s="14" t="s">
        <v>73</v>
      </c>
      <c r="AY325" s="229" t="s">
        <v>166</v>
      </c>
    </row>
    <row r="326" spans="1:65" s="13" customFormat="1" ht="11.25">
      <c r="B326" s="207"/>
      <c r="C326" s="208"/>
      <c r="D326" s="209" t="s">
        <v>176</v>
      </c>
      <c r="E326" s="210" t="s">
        <v>1</v>
      </c>
      <c r="F326" s="211" t="s">
        <v>1017</v>
      </c>
      <c r="G326" s="208"/>
      <c r="H326" s="212">
        <v>2</v>
      </c>
      <c r="I326" s="213"/>
      <c r="J326" s="208"/>
      <c r="K326" s="208"/>
      <c r="L326" s="214"/>
      <c r="M326" s="215"/>
      <c r="N326" s="216"/>
      <c r="O326" s="216"/>
      <c r="P326" s="216"/>
      <c r="Q326" s="216"/>
      <c r="R326" s="216"/>
      <c r="S326" s="216"/>
      <c r="T326" s="217"/>
      <c r="AT326" s="218" t="s">
        <v>176</v>
      </c>
      <c r="AU326" s="218" t="s">
        <v>82</v>
      </c>
      <c r="AV326" s="13" t="s">
        <v>82</v>
      </c>
      <c r="AW326" s="13" t="s">
        <v>30</v>
      </c>
      <c r="AX326" s="13" t="s">
        <v>73</v>
      </c>
      <c r="AY326" s="218" t="s">
        <v>166</v>
      </c>
    </row>
    <row r="327" spans="1:65" s="14" customFormat="1" ht="11.25">
      <c r="B327" s="219"/>
      <c r="C327" s="220"/>
      <c r="D327" s="209" t="s">
        <v>176</v>
      </c>
      <c r="E327" s="221" t="s">
        <v>1</v>
      </c>
      <c r="F327" s="222" t="s">
        <v>178</v>
      </c>
      <c r="G327" s="220"/>
      <c r="H327" s="223">
        <v>2</v>
      </c>
      <c r="I327" s="224"/>
      <c r="J327" s="220"/>
      <c r="K327" s="220"/>
      <c r="L327" s="225"/>
      <c r="M327" s="226"/>
      <c r="N327" s="227"/>
      <c r="O327" s="227"/>
      <c r="P327" s="227"/>
      <c r="Q327" s="227"/>
      <c r="R327" s="227"/>
      <c r="S327" s="227"/>
      <c r="T327" s="228"/>
      <c r="AT327" s="229" t="s">
        <v>176</v>
      </c>
      <c r="AU327" s="229" t="s">
        <v>82</v>
      </c>
      <c r="AV327" s="14" t="s">
        <v>99</v>
      </c>
      <c r="AW327" s="14" t="s">
        <v>30</v>
      </c>
      <c r="AX327" s="14" t="s">
        <v>73</v>
      </c>
      <c r="AY327" s="229" t="s">
        <v>166</v>
      </c>
    </row>
    <row r="328" spans="1:65" s="15" customFormat="1" ht="11.25">
      <c r="B328" s="230"/>
      <c r="C328" s="231"/>
      <c r="D328" s="209" t="s">
        <v>176</v>
      </c>
      <c r="E328" s="232" t="s">
        <v>1</v>
      </c>
      <c r="F328" s="233" t="s">
        <v>206</v>
      </c>
      <c r="G328" s="231"/>
      <c r="H328" s="234">
        <v>3</v>
      </c>
      <c r="I328" s="235"/>
      <c r="J328" s="231"/>
      <c r="K328" s="231"/>
      <c r="L328" s="236"/>
      <c r="M328" s="237"/>
      <c r="N328" s="238"/>
      <c r="O328" s="238"/>
      <c r="P328" s="238"/>
      <c r="Q328" s="238"/>
      <c r="R328" s="238"/>
      <c r="S328" s="238"/>
      <c r="T328" s="239"/>
      <c r="AT328" s="240" t="s">
        <v>176</v>
      </c>
      <c r="AU328" s="240" t="s">
        <v>82</v>
      </c>
      <c r="AV328" s="15" t="s">
        <v>174</v>
      </c>
      <c r="AW328" s="15" t="s">
        <v>30</v>
      </c>
      <c r="AX328" s="15" t="s">
        <v>80</v>
      </c>
      <c r="AY328" s="240" t="s">
        <v>166</v>
      </c>
    </row>
    <row r="329" spans="1:65" s="2" customFormat="1" ht="24.2" customHeight="1">
      <c r="A329" s="35"/>
      <c r="B329" s="36"/>
      <c r="C329" s="193" t="s">
        <v>519</v>
      </c>
      <c r="D329" s="193" t="s">
        <v>170</v>
      </c>
      <c r="E329" s="194" t="s">
        <v>1051</v>
      </c>
      <c r="F329" s="195" t="s">
        <v>1052</v>
      </c>
      <c r="G329" s="196" t="s">
        <v>240</v>
      </c>
      <c r="H329" s="197">
        <v>1</v>
      </c>
      <c r="I329" s="198"/>
      <c r="J329" s="199">
        <f>ROUND(I329*H329,2)</f>
        <v>0</v>
      </c>
      <c r="K329" s="200"/>
      <c r="L329" s="40"/>
      <c r="M329" s="201" t="s">
        <v>1</v>
      </c>
      <c r="N329" s="202" t="s">
        <v>38</v>
      </c>
      <c r="O329" s="72"/>
      <c r="P329" s="203">
        <f>O329*H329</f>
        <v>0</v>
      </c>
      <c r="Q329" s="203">
        <v>4.0000000000000003E-5</v>
      </c>
      <c r="R329" s="203">
        <f>Q329*H329</f>
        <v>4.0000000000000003E-5</v>
      </c>
      <c r="S329" s="203">
        <v>0</v>
      </c>
      <c r="T329" s="204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5" t="s">
        <v>179</v>
      </c>
      <c r="AT329" s="205" t="s">
        <v>170</v>
      </c>
      <c r="AU329" s="205" t="s">
        <v>82</v>
      </c>
      <c r="AY329" s="18" t="s">
        <v>166</v>
      </c>
      <c r="BE329" s="206">
        <f>IF(N329="základní",J329,0)</f>
        <v>0</v>
      </c>
      <c r="BF329" s="206">
        <f>IF(N329="snížená",J329,0)</f>
        <v>0</v>
      </c>
      <c r="BG329" s="206">
        <f>IF(N329="zákl. přenesená",J329,0)</f>
        <v>0</v>
      </c>
      <c r="BH329" s="206">
        <f>IF(N329="sníž. přenesená",J329,0)</f>
        <v>0</v>
      </c>
      <c r="BI329" s="206">
        <f>IF(N329="nulová",J329,0)</f>
        <v>0</v>
      </c>
      <c r="BJ329" s="18" t="s">
        <v>80</v>
      </c>
      <c r="BK329" s="206">
        <f>ROUND(I329*H329,2)</f>
        <v>0</v>
      </c>
      <c r="BL329" s="18" t="s">
        <v>179</v>
      </c>
      <c r="BM329" s="205" t="s">
        <v>1053</v>
      </c>
    </row>
    <row r="330" spans="1:65" s="13" customFormat="1" ht="11.25">
      <c r="B330" s="207"/>
      <c r="C330" s="208"/>
      <c r="D330" s="209" t="s">
        <v>176</v>
      </c>
      <c r="E330" s="210" t="s">
        <v>1</v>
      </c>
      <c r="F330" s="211" t="s">
        <v>1021</v>
      </c>
      <c r="G330" s="208"/>
      <c r="H330" s="212">
        <v>1</v>
      </c>
      <c r="I330" s="213"/>
      <c r="J330" s="208"/>
      <c r="K330" s="208"/>
      <c r="L330" s="214"/>
      <c r="M330" s="215"/>
      <c r="N330" s="216"/>
      <c r="O330" s="216"/>
      <c r="P330" s="216"/>
      <c r="Q330" s="216"/>
      <c r="R330" s="216"/>
      <c r="S330" s="216"/>
      <c r="T330" s="217"/>
      <c r="AT330" s="218" t="s">
        <v>176</v>
      </c>
      <c r="AU330" s="218" t="s">
        <v>82</v>
      </c>
      <c r="AV330" s="13" t="s">
        <v>82</v>
      </c>
      <c r="AW330" s="13" t="s">
        <v>30</v>
      </c>
      <c r="AX330" s="13" t="s">
        <v>73</v>
      </c>
      <c r="AY330" s="218" t="s">
        <v>166</v>
      </c>
    </row>
    <row r="331" spans="1:65" s="14" customFormat="1" ht="11.25">
      <c r="B331" s="219"/>
      <c r="C331" s="220"/>
      <c r="D331" s="209" t="s">
        <v>176</v>
      </c>
      <c r="E331" s="221" t="s">
        <v>1</v>
      </c>
      <c r="F331" s="222" t="s">
        <v>178</v>
      </c>
      <c r="G331" s="220"/>
      <c r="H331" s="223">
        <v>1</v>
      </c>
      <c r="I331" s="224"/>
      <c r="J331" s="220"/>
      <c r="K331" s="220"/>
      <c r="L331" s="225"/>
      <c r="M331" s="226"/>
      <c r="N331" s="227"/>
      <c r="O331" s="227"/>
      <c r="P331" s="227"/>
      <c r="Q331" s="227"/>
      <c r="R331" s="227"/>
      <c r="S331" s="227"/>
      <c r="T331" s="228"/>
      <c r="AT331" s="229" t="s">
        <v>176</v>
      </c>
      <c r="AU331" s="229" t="s">
        <v>82</v>
      </c>
      <c r="AV331" s="14" t="s">
        <v>99</v>
      </c>
      <c r="AW331" s="14" t="s">
        <v>30</v>
      </c>
      <c r="AX331" s="14" t="s">
        <v>80</v>
      </c>
      <c r="AY331" s="229" t="s">
        <v>166</v>
      </c>
    </row>
    <row r="332" spans="1:65" s="2" customFormat="1" ht="24.2" customHeight="1">
      <c r="A332" s="35"/>
      <c r="B332" s="36"/>
      <c r="C332" s="241" t="s">
        <v>523</v>
      </c>
      <c r="D332" s="241" t="s">
        <v>208</v>
      </c>
      <c r="E332" s="242" t="s">
        <v>1054</v>
      </c>
      <c r="F332" s="243" t="s">
        <v>1055</v>
      </c>
      <c r="G332" s="244" t="s">
        <v>240</v>
      </c>
      <c r="H332" s="245">
        <v>1</v>
      </c>
      <c r="I332" s="246"/>
      <c r="J332" s="247">
        <f>ROUND(I332*H332,2)</f>
        <v>0</v>
      </c>
      <c r="K332" s="248"/>
      <c r="L332" s="249"/>
      <c r="M332" s="250" t="s">
        <v>1</v>
      </c>
      <c r="N332" s="251" t="s">
        <v>38</v>
      </c>
      <c r="O332" s="72"/>
      <c r="P332" s="203">
        <f>O332*H332</f>
        <v>0</v>
      </c>
      <c r="Q332" s="203">
        <v>1.5200000000000001E-3</v>
      </c>
      <c r="R332" s="203">
        <f>Q332*H332</f>
        <v>1.5200000000000001E-3</v>
      </c>
      <c r="S332" s="203">
        <v>0</v>
      </c>
      <c r="T332" s="204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5" t="s">
        <v>396</v>
      </c>
      <c r="AT332" s="205" t="s">
        <v>208</v>
      </c>
      <c r="AU332" s="205" t="s">
        <v>82</v>
      </c>
      <c r="AY332" s="18" t="s">
        <v>166</v>
      </c>
      <c r="BE332" s="206">
        <f>IF(N332="základní",J332,0)</f>
        <v>0</v>
      </c>
      <c r="BF332" s="206">
        <f>IF(N332="snížená",J332,0)</f>
        <v>0</v>
      </c>
      <c r="BG332" s="206">
        <f>IF(N332="zákl. přenesená",J332,0)</f>
        <v>0</v>
      </c>
      <c r="BH332" s="206">
        <f>IF(N332="sníž. přenesená",J332,0)</f>
        <v>0</v>
      </c>
      <c r="BI332" s="206">
        <f>IF(N332="nulová",J332,0)</f>
        <v>0</v>
      </c>
      <c r="BJ332" s="18" t="s">
        <v>80</v>
      </c>
      <c r="BK332" s="206">
        <f>ROUND(I332*H332,2)</f>
        <v>0</v>
      </c>
      <c r="BL332" s="18" t="s">
        <v>179</v>
      </c>
      <c r="BM332" s="205" t="s">
        <v>1056</v>
      </c>
    </row>
    <row r="333" spans="1:65" s="13" customFormat="1" ht="11.25">
      <c r="B333" s="207"/>
      <c r="C333" s="208"/>
      <c r="D333" s="209" t="s">
        <v>176</v>
      </c>
      <c r="E333" s="210" t="s">
        <v>1</v>
      </c>
      <c r="F333" s="211" t="s">
        <v>1021</v>
      </c>
      <c r="G333" s="208"/>
      <c r="H333" s="212">
        <v>1</v>
      </c>
      <c r="I333" s="213"/>
      <c r="J333" s="208"/>
      <c r="K333" s="208"/>
      <c r="L333" s="214"/>
      <c r="M333" s="215"/>
      <c r="N333" s="216"/>
      <c r="O333" s="216"/>
      <c r="P333" s="216"/>
      <c r="Q333" s="216"/>
      <c r="R333" s="216"/>
      <c r="S333" s="216"/>
      <c r="T333" s="217"/>
      <c r="AT333" s="218" t="s">
        <v>176</v>
      </c>
      <c r="AU333" s="218" t="s">
        <v>82</v>
      </c>
      <c r="AV333" s="13" t="s">
        <v>82</v>
      </c>
      <c r="AW333" s="13" t="s">
        <v>30</v>
      </c>
      <c r="AX333" s="13" t="s">
        <v>73</v>
      </c>
      <c r="AY333" s="218" t="s">
        <v>166</v>
      </c>
    </row>
    <row r="334" spans="1:65" s="14" customFormat="1" ht="11.25">
      <c r="B334" s="219"/>
      <c r="C334" s="220"/>
      <c r="D334" s="209" t="s">
        <v>176</v>
      </c>
      <c r="E334" s="221" t="s">
        <v>1</v>
      </c>
      <c r="F334" s="222" t="s">
        <v>178</v>
      </c>
      <c r="G334" s="220"/>
      <c r="H334" s="223">
        <v>1</v>
      </c>
      <c r="I334" s="224"/>
      <c r="J334" s="220"/>
      <c r="K334" s="220"/>
      <c r="L334" s="225"/>
      <c r="M334" s="226"/>
      <c r="N334" s="227"/>
      <c r="O334" s="227"/>
      <c r="P334" s="227"/>
      <c r="Q334" s="227"/>
      <c r="R334" s="227"/>
      <c r="S334" s="227"/>
      <c r="T334" s="228"/>
      <c r="AT334" s="229" t="s">
        <v>176</v>
      </c>
      <c r="AU334" s="229" t="s">
        <v>82</v>
      </c>
      <c r="AV334" s="14" t="s">
        <v>99</v>
      </c>
      <c r="AW334" s="14" t="s">
        <v>30</v>
      </c>
      <c r="AX334" s="14" t="s">
        <v>80</v>
      </c>
      <c r="AY334" s="229" t="s">
        <v>166</v>
      </c>
    </row>
    <row r="335" spans="1:65" s="2" customFormat="1" ht="24.2" customHeight="1">
      <c r="A335" s="35"/>
      <c r="B335" s="36"/>
      <c r="C335" s="193" t="s">
        <v>529</v>
      </c>
      <c r="D335" s="193" t="s">
        <v>170</v>
      </c>
      <c r="E335" s="194" t="s">
        <v>1057</v>
      </c>
      <c r="F335" s="195" t="s">
        <v>1058</v>
      </c>
      <c r="G335" s="196" t="s">
        <v>240</v>
      </c>
      <c r="H335" s="197">
        <v>1</v>
      </c>
      <c r="I335" s="198"/>
      <c r="J335" s="199">
        <f>ROUND(I335*H335,2)</f>
        <v>0</v>
      </c>
      <c r="K335" s="200"/>
      <c r="L335" s="40"/>
      <c r="M335" s="201" t="s">
        <v>1</v>
      </c>
      <c r="N335" s="202" t="s">
        <v>38</v>
      </c>
      <c r="O335" s="72"/>
      <c r="P335" s="203">
        <f>O335*H335</f>
        <v>0</v>
      </c>
      <c r="Q335" s="203">
        <v>1.2E-4</v>
      </c>
      <c r="R335" s="203">
        <f>Q335*H335</f>
        <v>1.2E-4</v>
      </c>
      <c r="S335" s="203">
        <v>0</v>
      </c>
      <c r="T335" s="204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5" t="s">
        <v>179</v>
      </c>
      <c r="AT335" s="205" t="s">
        <v>170</v>
      </c>
      <c r="AU335" s="205" t="s">
        <v>82</v>
      </c>
      <c r="AY335" s="18" t="s">
        <v>166</v>
      </c>
      <c r="BE335" s="206">
        <f>IF(N335="základní",J335,0)</f>
        <v>0</v>
      </c>
      <c r="BF335" s="206">
        <f>IF(N335="snížená",J335,0)</f>
        <v>0</v>
      </c>
      <c r="BG335" s="206">
        <f>IF(N335="zákl. přenesená",J335,0)</f>
        <v>0</v>
      </c>
      <c r="BH335" s="206">
        <f>IF(N335="sníž. přenesená",J335,0)</f>
        <v>0</v>
      </c>
      <c r="BI335" s="206">
        <f>IF(N335="nulová",J335,0)</f>
        <v>0</v>
      </c>
      <c r="BJ335" s="18" t="s">
        <v>80</v>
      </c>
      <c r="BK335" s="206">
        <f>ROUND(I335*H335,2)</f>
        <v>0</v>
      </c>
      <c r="BL335" s="18" t="s">
        <v>179</v>
      </c>
      <c r="BM335" s="205" t="s">
        <v>1059</v>
      </c>
    </row>
    <row r="336" spans="1:65" s="13" customFormat="1" ht="11.25">
      <c r="B336" s="207"/>
      <c r="C336" s="208"/>
      <c r="D336" s="209" t="s">
        <v>176</v>
      </c>
      <c r="E336" s="210" t="s">
        <v>1</v>
      </c>
      <c r="F336" s="211" t="s">
        <v>80</v>
      </c>
      <c r="G336" s="208"/>
      <c r="H336" s="212">
        <v>1</v>
      </c>
      <c r="I336" s="213"/>
      <c r="J336" s="208"/>
      <c r="K336" s="208"/>
      <c r="L336" s="214"/>
      <c r="M336" s="215"/>
      <c r="N336" s="216"/>
      <c r="O336" s="216"/>
      <c r="P336" s="216"/>
      <c r="Q336" s="216"/>
      <c r="R336" s="216"/>
      <c r="S336" s="216"/>
      <c r="T336" s="217"/>
      <c r="AT336" s="218" t="s">
        <v>176</v>
      </c>
      <c r="AU336" s="218" t="s">
        <v>82</v>
      </c>
      <c r="AV336" s="13" t="s">
        <v>82</v>
      </c>
      <c r="AW336" s="13" t="s">
        <v>30</v>
      </c>
      <c r="AX336" s="13" t="s">
        <v>80</v>
      </c>
      <c r="AY336" s="218" t="s">
        <v>166</v>
      </c>
    </row>
    <row r="337" spans="1:65" s="2" customFormat="1" ht="21.75" customHeight="1">
      <c r="A337" s="35"/>
      <c r="B337" s="36"/>
      <c r="C337" s="241" t="s">
        <v>533</v>
      </c>
      <c r="D337" s="241" t="s">
        <v>208</v>
      </c>
      <c r="E337" s="242" t="s">
        <v>1060</v>
      </c>
      <c r="F337" s="243" t="s">
        <v>1061</v>
      </c>
      <c r="G337" s="244" t="s">
        <v>240</v>
      </c>
      <c r="H337" s="245">
        <v>1</v>
      </c>
      <c r="I337" s="246"/>
      <c r="J337" s="247">
        <f>ROUND(I337*H337,2)</f>
        <v>0</v>
      </c>
      <c r="K337" s="248"/>
      <c r="L337" s="249"/>
      <c r="M337" s="250" t="s">
        <v>1</v>
      </c>
      <c r="N337" s="251" t="s">
        <v>38</v>
      </c>
      <c r="O337" s="72"/>
      <c r="P337" s="203">
        <f>O337*H337</f>
        <v>0</v>
      </c>
      <c r="Q337" s="203">
        <v>1.8E-3</v>
      </c>
      <c r="R337" s="203">
        <f>Q337*H337</f>
        <v>1.8E-3</v>
      </c>
      <c r="S337" s="203">
        <v>0</v>
      </c>
      <c r="T337" s="204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5" t="s">
        <v>396</v>
      </c>
      <c r="AT337" s="205" t="s">
        <v>208</v>
      </c>
      <c r="AU337" s="205" t="s">
        <v>82</v>
      </c>
      <c r="AY337" s="18" t="s">
        <v>166</v>
      </c>
      <c r="BE337" s="206">
        <f>IF(N337="základní",J337,0)</f>
        <v>0</v>
      </c>
      <c r="BF337" s="206">
        <f>IF(N337="snížená",J337,0)</f>
        <v>0</v>
      </c>
      <c r="BG337" s="206">
        <f>IF(N337="zákl. přenesená",J337,0)</f>
        <v>0</v>
      </c>
      <c r="BH337" s="206">
        <f>IF(N337="sníž. přenesená",J337,0)</f>
        <v>0</v>
      </c>
      <c r="BI337" s="206">
        <f>IF(N337="nulová",J337,0)</f>
        <v>0</v>
      </c>
      <c r="BJ337" s="18" t="s">
        <v>80</v>
      </c>
      <c r="BK337" s="206">
        <f>ROUND(I337*H337,2)</f>
        <v>0</v>
      </c>
      <c r="BL337" s="18" t="s">
        <v>179</v>
      </c>
      <c r="BM337" s="205" t="s">
        <v>1062</v>
      </c>
    </row>
    <row r="338" spans="1:65" s="13" customFormat="1" ht="11.25">
      <c r="B338" s="207"/>
      <c r="C338" s="208"/>
      <c r="D338" s="209" t="s">
        <v>176</v>
      </c>
      <c r="E338" s="210" t="s">
        <v>1</v>
      </c>
      <c r="F338" s="211" t="s">
        <v>80</v>
      </c>
      <c r="G338" s="208"/>
      <c r="H338" s="212">
        <v>1</v>
      </c>
      <c r="I338" s="213"/>
      <c r="J338" s="208"/>
      <c r="K338" s="208"/>
      <c r="L338" s="214"/>
      <c r="M338" s="215"/>
      <c r="N338" s="216"/>
      <c r="O338" s="216"/>
      <c r="P338" s="216"/>
      <c r="Q338" s="216"/>
      <c r="R338" s="216"/>
      <c r="S338" s="216"/>
      <c r="T338" s="217"/>
      <c r="AT338" s="218" t="s">
        <v>176</v>
      </c>
      <c r="AU338" s="218" t="s">
        <v>82</v>
      </c>
      <c r="AV338" s="13" t="s">
        <v>82</v>
      </c>
      <c r="AW338" s="13" t="s">
        <v>30</v>
      </c>
      <c r="AX338" s="13" t="s">
        <v>80</v>
      </c>
      <c r="AY338" s="218" t="s">
        <v>166</v>
      </c>
    </row>
    <row r="339" spans="1:65" s="2" customFormat="1" ht="16.5" customHeight="1">
      <c r="A339" s="35"/>
      <c r="B339" s="36"/>
      <c r="C339" s="193" t="s">
        <v>537</v>
      </c>
      <c r="D339" s="193" t="s">
        <v>170</v>
      </c>
      <c r="E339" s="194" t="s">
        <v>1063</v>
      </c>
      <c r="F339" s="195" t="s">
        <v>1064</v>
      </c>
      <c r="G339" s="196" t="s">
        <v>240</v>
      </c>
      <c r="H339" s="197">
        <v>28</v>
      </c>
      <c r="I339" s="198"/>
      <c r="J339" s="199">
        <f>ROUND(I339*H339,2)</f>
        <v>0</v>
      </c>
      <c r="K339" s="200"/>
      <c r="L339" s="40"/>
      <c r="M339" s="201" t="s">
        <v>1</v>
      </c>
      <c r="N339" s="202" t="s">
        <v>38</v>
      </c>
      <c r="O339" s="72"/>
      <c r="P339" s="203">
        <f>O339*H339</f>
        <v>0</v>
      </c>
      <c r="Q339" s="203">
        <v>0</v>
      </c>
      <c r="R339" s="203">
        <f>Q339*H339</f>
        <v>0</v>
      </c>
      <c r="S339" s="203">
        <v>0</v>
      </c>
      <c r="T339" s="204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5" t="s">
        <v>179</v>
      </c>
      <c r="AT339" s="205" t="s">
        <v>170</v>
      </c>
      <c r="AU339" s="205" t="s">
        <v>82</v>
      </c>
      <c r="AY339" s="18" t="s">
        <v>166</v>
      </c>
      <c r="BE339" s="206">
        <f>IF(N339="základní",J339,0)</f>
        <v>0</v>
      </c>
      <c r="BF339" s="206">
        <f>IF(N339="snížená",J339,0)</f>
        <v>0</v>
      </c>
      <c r="BG339" s="206">
        <f>IF(N339="zákl. přenesená",J339,0)</f>
        <v>0</v>
      </c>
      <c r="BH339" s="206">
        <f>IF(N339="sníž. přenesená",J339,0)</f>
        <v>0</v>
      </c>
      <c r="BI339" s="206">
        <f>IF(N339="nulová",J339,0)</f>
        <v>0</v>
      </c>
      <c r="BJ339" s="18" t="s">
        <v>80</v>
      </c>
      <c r="BK339" s="206">
        <f>ROUND(I339*H339,2)</f>
        <v>0</v>
      </c>
      <c r="BL339" s="18" t="s">
        <v>179</v>
      </c>
      <c r="BM339" s="205" t="s">
        <v>1065</v>
      </c>
    </row>
    <row r="340" spans="1:65" s="13" customFormat="1" ht="11.25">
      <c r="B340" s="207"/>
      <c r="C340" s="208"/>
      <c r="D340" s="209" t="s">
        <v>176</v>
      </c>
      <c r="E340" s="210" t="s">
        <v>1</v>
      </c>
      <c r="F340" s="211" t="s">
        <v>1066</v>
      </c>
      <c r="G340" s="208"/>
      <c r="H340" s="212">
        <v>28</v>
      </c>
      <c r="I340" s="213"/>
      <c r="J340" s="208"/>
      <c r="K340" s="208"/>
      <c r="L340" s="214"/>
      <c r="M340" s="215"/>
      <c r="N340" s="216"/>
      <c r="O340" s="216"/>
      <c r="P340" s="216"/>
      <c r="Q340" s="216"/>
      <c r="R340" s="216"/>
      <c r="S340" s="216"/>
      <c r="T340" s="217"/>
      <c r="AT340" s="218" t="s">
        <v>176</v>
      </c>
      <c r="AU340" s="218" t="s">
        <v>82</v>
      </c>
      <c r="AV340" s="13" t="s">
        <v>82</v>
      </c>
      <c r="AW340" s="13" t="s">
        <v>30</v>
      </c>
      <c r="AX340" s="13" t="s">
        <v>73</v>
      </c>
      <c r="AY340" s="218" t="s">
        <v>166</v>
      </c>
    </row>
    <row r="341" spans="1:65" s="14" customFormat="1" ht="11.25">
      <c r="B341" s="219"/>
      <c r="C341" s="220"/>
      <c r="D341" s="209" t="s">
        <v>176</v>
      </c>
      <c r="E341" s="221" t="s">
        <v>1</v>
      </c>
      <c r="F341" s="222" t="s">
        <v>178</v>
      </c>
      <c r="G341" s="220"/>
      <c r="H341" s="223">
        <v>28</v>
      </c>
      <c r="I341" s="224"/>
      <c r="J341" s="220"/>
      <c r="K341" s="220"/>
      <c r="L341" s="225"/>
      <c r="M341" s="226"/>
      <c r="N341" s="227"/>
      <c r="O341" s="227"/>
      <c r="P341" s="227"/>
      <c r="Q341" s="227"/>
      <c r="R341" s="227"/>
      <c r="S341" s="227"/>
      <c r="T341" s="228"/>
      <c r="AT341" s="229" t="s">
        <v>176</v>
      </c>
      <c r="AU341" s="229" t="s">
        <v>82</v>
      </c>
      <c r="AV341" s="14" t="s">
        <v>99</v>
      </c>
      <c r="AW341" s="14" t="s">
        <v>30</v>
      </c>
      <c r="AX341" s="14" t="s">
        <v>80</v>
      </c>
      <c r="AY341" s="229" t="s">
        <v>166</v>
      </c>
    </row>
    <row r="342" spans="1:65" s="2" customFormat="1" ht="16.5" customHeight="1">
      <c r="A342" s="35"/>
      <c r="B342" s="36"/>
      <c r="C342" s="241" t="s">
        <v>543</v>
      </c>
      <c r="D342" s="241" t="s">
        <v>208</v>
      </c>
      <c r="E342" s="242" t="s">
        <v>1067</v>
      </c>
      <c r="F342" s="243" t="s">
        <v>1068</v>
      </c>
      <c r="G342" s="244" t="s">
        <v>1069</v>
      </c>
      <c r="H342" s="245">
        <v>4</v>
      </c>
      <c r="I342" s="246"/>
      <c r="J342" s="247">
        <f>ROUND(I342*H342,2)</f>
        <v>0</v>
      </c>
      <c r="K342" s="248"/>
      <c r="L342" s="249"/>
      <c r="M342" s="250" t="s">
        <v>1</v>
      </c>
      <c r="N342" s="251" t="s">
        <v>38</v>
      </c>
      <c r="O342" s="72"/>
      <c r="P342" s="203">
        <f>O342*H342</f>
        <v>0</v>
      </c>
      <c r="Q342" s="203">
        <v>5.0000000000000001E-4</v>
      </c>
      <c r="R342" s="203">
        <f>Q342*H342</f>
        <v>2E-3</v>
      </c>
      <c r="S342" s="203">
        <v>0</v>
      </c>
      <c r="T342" s="204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05" t="s">
        <v>396</v>
      </c>
      <c r="AT342" s="205" t="s">
        <v>208</v>
      </c>
      <c r="AU342" s="205" t="s">
        <v>82</v>
      </c>
      <c r="AY342" s="18" t="s">
        <v>166</v>
      </c>
      <c r="BE342" s="206">
        <f>IF(N342="základní",J342,0)</f>
        <v>0</v>
      </c>
      <c r="BF342" s="206">
        <f>IF(N342="snížená",J342,0)</f>
        <v>0</v>
      </c>
      <c r="BG342" s="206">
        <f>IF(N342="zákl. přenesená",J342,0)</f>
        <v>0</v>
      </c>
      <c r="BH342" s="206">
        <f>IF(N342="sníž. přenesená",J342,0)</f>
        <v>0</v>
      </c>
      <c r="BI342" s="206">
        <f>IF(N342="nulová",J342,0)</f>
        <v>0</v>
      </c>
      <c r="BJ342" s="18" t="s">
        <v>80</v>
      </c>
      <c r="BK342" s="206">
        <f>ROUND(I342*H342,2)</f>
        <v>0</v>
      </c>
      <c r="BL342" s="18" t="s">
        <v>179</v>
      </c>
      <c r="BM342" s="205" t="s">
        <v>1070</v>
      </c>
    </row>
    <row r="343" spans="1:65" s="13" customFormat="1" ht="11.25">
      <c r="B343" s="207"/>
      <c r="C343" s="208"/>
      <c r="D343" s="209" t="s">
        <v>176</v>
      </c>
      <c r="E343" s="210" t="s">
        <v>1</v>
      </c>
      <c r="F343" s="211" t="s">
        <v>174</v>
      </c>
      <c r="G343" s="208"/>
      <c r="H343" s="212">
        <v>4</v>
      </c>
      <c r="I343" s="213"/>
      <c r="J343" s="208"/>
      <c r="K343" s="208"/>
      <c r="L343" s="214"/>
      <c r="M343" s="215"/>
      <c r="N343" s="216"/>
      <c r="O343" s="216"/>
      <c r="P343" s="216"/>
      <c r="Q343" s="216"/>
      <c r="R343" s="216"/>
      <c r="S343" s="216"/>
      <c r="T343" s="217"/>
      <c r="AT343" s="218" t="s">
        <v>176</v>
      </c>
      <c r="AU343" s="218" t="s">
        <v>82</v>
      </c>
      <c r="AV343" s="13" t="s">
        <v>82</v>
      </c>
      <c r="AW343" s="13" t="s">
        <v>30</v>
      </c>
      <c r="AX343" s="13" t="s">
        <v>73</v>
      </c>
      <c r="AY343" s="218" t="s">
        <v>166</v>
      </c>
    </row>
    <row r="344" spans="1:65" s="14" customFormat="1" ht="11.25">
      <c r="B344" s="219"/>
      <c r="C344" s="220"/>
      <c r="D344" s="209" t="s">
        <v>176</v>
      </c>
      <c r="E344" s="221" t="s">
        <v>1</v>
      </c>
      <c r="F344" s="222" t="s">
        <v>178</v>
      </c>
      <c r="G344" s="220"/>
      <c r="H344" s="223">
        <v>4</v>
      </c>
      <c r="I344" s="224"/>
      <c r="J344" s="220"/>
      <c r="K344" s="220"/>
      <c r="L344" s="225"/>
      <c r="M344" s="226"/>
      <c r="N344" s="227"/>
      <c r="O344" s="227"/>
      <c r="P344" s="227"/>
      <c r="Q344" s="227"/>
      <c r="R344" s="227"/>
      <c r="S344" s="227"/>
      <c r="T344" s="228"/>
      <c r="AT344" s="229" t="s">
        <v>176</v>
      </c>
      <c r="AU344" s="229" t="s">
        <v>82</v>
      </c>
      <c r="AV344" s="14" t="s">
        <v>99</v>
      </c>
      <c r="AW344" s="14" t="s">
        <v>30</v>
      </c>
      <c r="AX344" s="14" t="s">
        <v>80</v>
      </c>
      <c r="AY344" s="229" t="s">
        <v>166</v>
      </c>
    </row>
    <row r="345" spans="1:65" s="2" customFormat="1" ht="24.2" customHeight="1">
      <c r="A345" s="35"/>
      <c r="B345" s="36"/>
      <c r="C345" s="241" t="s">
        <v>549</v>
      </c>
      <c r="D345" s="241" t="s">
        <v>208</v>
      </c>
      <c r="E345" s="242" t="s">
        <v>1071</v>
      </c>
      <c r="F345" s="243" t="s">
        <v>1072</v>
      </c>
      <c r="G345" s="244" t="s">
        <v>240</v>
      </c>
      <c r="H345" s="245">
        <v>7</v>
      </c>
      <c r="I345" s="246"/>
      <c r="J345" s="247">
        <f>ROUND(I345*H345,2)</f>
        <v>0</v>
      </c>
      <c r="K345" s="248"/>
      <c r="L345" s="249"/>
      <c r="M345" s="250" t="s">
        <v>1</v>
      </c>
      <c r="N345" s="251" t="s">
        <v>38</v>
      </c>
      <c r="O345" s="72"/>
      <c r="P345" s="203">
        <f>O345*H345</f>
        <v>0</v>
      </c>
      <c r="Q345" s="203">
        <v>5.0000000000000001E-4</v>
      </c>
      <c r="R345" s="203">
        <f>Q345*H345</f>
        <v>3.5000000000000001E-3</v>
      </c>
      <c r="S345" s="203">
        <v>0</v>
      </c>
      <c r="T345" s="204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5" t="s">
        <v>396</v>
      </c>
      <c r="AT345" s="205" t="s">
        <v>208</v>
      </c>
      <c r="AU345" s="205" t="s">
        <v>82</v>
      </c>
      <c r="AY345" s="18" t="s">
        <v>166</v>
      </c>
      <c r="BE345" s="206">
        <f>IF(N345="základní",J345,0)</f>
        <v>0</v>
      </c>
      <c r="BF345" s="206">
        <f>IF(N345="snížená",J345,0)</f>
        <v>0</v>
      </c>
      <c r="BG345" s="206">
        <f>IF(N345="zákl. přenesená",J345,0)</f>
        <v>0</v>
      </c>
      <c r="BH345" s="206">
        <f>IF(N345="sníž. přenesená",J345,0)</f>
        <v>0</v>
      </c>
      <c r="BI345" s="206">
        <f>IF(N345="nulová",J345,0)</f>
        <v>0</v>
      </c>
      <c r="BJ345" s="18" t="s">
        <v>80</v>
      </c>
      <c r="BK345" s="206">
        <f>ROUND(I345*H345,2)</f>
        <v>0</v>
      </c>
      <c r="BL345" s="18" t="s">
        <v>179</v>
      </c>
      <c r="BM345" s="205" t="s">
        <v>1073</v>
      </c>
    </row>
    <row r="346" spans="1:65" s="13" customFormat="1" ht="11.25">
      <c r="B346" s="207"/>
      <c r="C346" s="208"/>
      <c r="D346" s="209" t="s">
        <v>176</v>
      </c>
      <c r="E346" s="210" t="s">
        <v>1</v>
      </c>
      <c r="F346" s="211" t="s">
        <v>1074</v>
      </c>
      <c r="G346" s="208"/>
      <c r="H346" s="212">
        <v>4</v>
      </c>
      <c r="I346" s="213"/>
      <c r="J346" s="208"/>
      <c r="K346" s="208"/>
      <c r="L346" s="214"/>
      <c r="M346" s="215"/>
      <c r="N346" s="216"/>
      <c r="O346" s="216"/>
      <c r="P346" s="216"/>
      <c r="Q346" s="216"/>
      <c r="R346" s="216"/>
      <c r="S346" s="216"/>
      <c r="T346" s="217"/>
      <c r="AT346" s="218" t="s">
        <v>176</v>
      </c>
      <c r="AU346" s="218" t="s">
        <v>82</v>
      </c>
      <c r="AV346" s="13" t="s">
        <v>82</v>
      </c>
      <c r="AW346" s="13" t="s">
        <v>30</v>
      </c>
      <c r="AX346" s="13" t="s">
        <v>73</v>
      </c>
      <c r="AY346" s="218" t="s">
        <v>166</v>
      </c>
    </row>
    <row r="347" spans="1:65" s="14" customFormat="1" ht="11.25">
      <c r="B347" s="219"/>
      <c r="C347" s="220"/>
      <c r="D347" s="209" t="s">
        <v>176</v>
      </c>
      <c r="E347" s="221" t="s">
        <v>1</v>
      </c>
      <c r="F347" s="222" t="s">
        <v>178</v>
      </c>
      <c r="G347" s="220"/>
      <c r="H347" s="223">
        <v>4</v>
      </c>
      <c r="I347" s="224"/>
      <c r="J347" s="220"/>
      <c r="K347" s="220"/>
      <c r="L347" s="225"/>
      <c r="M347" s="226"/>
      <c r="N347" s="227"/>
      <c r="O347" s="227"/>
      <c r="P347" s="227"/>
      <c r="Q347" s="227"/>
      <c r="R347" s="227"/>
      <c r="S347" s="227"/>
      <c r="T347" s="228"/>
      <c r="AT347" s="229" t="s">
        <v>176</v>
      </c>
      <c r="AU347" s="229" t="s">
        <v>82</v>
      </c>
      <c r="AV347" s="14" t="s">
        <v>99</v>
      </c>
      <c r="AW347" s="14" t="s">
        <v>30</v>
      </c>
      <c r="AX347" s="14" t="s">
        <v>73</v>
      </c>
      <c r="AY347" s="229" t="s">
        <v>166</v>
      </c>
    </row>
    <row r="348" spans="1:65" s="13" customFormat="1" ht="11.25">
      <c r="B348" s="207"/>
      <c r="C348" s="208"/>
      <c r="D348" s="209" t="s">
        <v>176</v>
      </c>
      <c r="E348" s="210" t="s">
        <v>1</v>
      </c>
      <c r="F348" s="211" t="s">
        <v>1075</v>
      </c>
      <c r="G348" s="208"/>
      <c r="H348" s="212">
        <v>3</v>
      </c>
      <c r="I348" s="213"/>
      <c r="J348" s="208"/>
      <c r="K348" s="208"/>
      <c r="L348" s="214"/>
      <c r="M348" s="215"/>
      <c r="N348" s="216"/>
      <c r="O348" s="216"/>
      <c r="P348" s="216"/>
      <c r="Q348" s="216"/>
      <c r="R348" s="216"/>
      <c r="S348" s="216"/>
      <c r="T348" s="217"/>
      <c r="AT348" s="218" t="s">
        <v>176</v>
      </c>
      <c r="AU348" s="218" t="s">
        <v>82</v>
      </c>
      <c r="AV348" s="13" t="s">
        <v>82</v>
      </c>
      <c r="AW348" s="13" t="s">
        <v>30</v>
      </c>
      <c r="AX348" s="13" t="s">
        <v>73</v>
      </c>
      <c r="AY348" s="218" t="s">
        <v>166</v>
      </c>
    </row>
    <row r="349" spans="1:65" s="14" customFormat="1" ht="11.25">
      <c r="B349" s="219"/>
      <c r="C349" s="220"/>
      <c r="D349" s="209" t="s">
        <v>176</v>
      </c>
      <c r="E349" s="221" t="s">
        <v>1</v>
      </c>
      <c r="F349" s="222" t="s">
        <v>178</v>
      </c>
      <c r="G349" s="220"/>
      <c r="H349" s="223">
        <v>3</v>
      </c>
      <c r="I349" s="224"/>
      <c r="J349" s="220"/>
      <c r="K349" s="220"/>
      <c r="L349" s="225"/>
      <c r="M349" s="226"/>
      <c r="N349" s="227"/>
      <c r="O349" s="227"/>
      <c r="P349" s="227"/>
      <c r="Q349" s="227"/>
      <c r="R349" s="227"/>
      <c r="S349" s="227"/>
      <c r="T349" s="228"/>
      <c r="AT349" s="229" t="s">
        <v>176</v>
      </c>
      <c r="AU349" s="229" t="s">
        <v>82</v>
      </c>
      <c r="AV349" s="14" t="s">
        <v>99</v>
      </c>
      <c r="AW349" s="14" t="s">
        <v>30</v>
      </c>
      <c r="AX349" s="14" t="s">
        <v>73</v>
      </c>
      <c r="AY349" s="229" t="s">
        <v>166</v>
      </c>
    </row>
    <row r="350" spans="1:65" s="15" customFormat="1" ht="11.25">
      <c r="B350" s="230"/>
      <c r="C350" s="231"/>
      <c r="D350" s="209" t="s">
        <v>176</v>
      </c>
      <c r="E350" s="232" t="s">
        <v>1</v>
      </c>
      <c r="F350" s="233" t="s">
        <v>206</v>
      </c>
      <c r="G350" s="231"/>
      <c r="H350" s="234">
        <v>7</v>
      </c>
      <c r="I350" s="235"/>
      <c r="J350" s="231"/>
      <c r="K350" s="231"/>
      <c r="L350" s="236"/>
      <c r="M350" s="237"/>
      <c r="N350" s="238"/>
      <c r="O350" s="238"/>
      <c r="P350" s="238"/>
      <c r="Q350" s="238"/>
      <c r="R350" s="238"/>
      <c r="S350" s="238"/>
      <c r="T350" s="239"/>
      <c r="AT350" s="240" t="s">
        <v>176</v>
      </c>
      <c r="AU350" s="240" t="s">
        <v>82</v>
      </c>
      <c r="AV350" s="15" t="s">
        <v>174</v>
      </c>
      <c r="AW350" s="15" t="s">
        <v>30</v>
      </c>
      <c r="AX350" s="15" t="s">
        <v>80</v>
      </c>
      <c r="AY350" s="240" t="s">
        <v>166</v>
      </c>
    </row>
    <row r="351" spans="1:65" s="2" customFormat="1" ht="21.75" customHeight="1">
      <c r="A351" s="35"/>
      <c r="B351" s="36"/>
      <c r="C351" s="241" t="s">
        <v>554</v>
      </c>
      <c r="D351" s="241" t="s">
        <v>208</v>
      </c>
      <c r="E351" s="242" t="s">
        <v>1076</v>
      </c>
      <c r="F351" s="243" t="s">
        <v>1077</v>
      </c>
      <c r="G351" s="244" t="s">
        <v>240</v>
      </c>
      <c r="H351" s="245">
        <v>4</v>
      </c>
      <c r="I351" s="246"/>
      <c r="J351" s="247">
        <f>ROUND(I351*H351,2)</f>
        <v>0</v>
      </c>
      <c r="K351" s="248"/>
      <c r="L351" s="249"/>
      <c r="M351" s="250" t="s">
        <v>1</v>
      </c>
      <c r="N351" s="251" t="s">
        <v>38</v>
      </c>
      <c r="O351" s="72"/>
      <c r="P351" s="203">
        <f>O351*H351</f>
        <v>0</v>
      </c>
      <c r="Q351" s="203">
        <v>5.0000000000000001E-4</v>
      </c>
      <c r="R351" s="203">
        <f>Q351*H351</f>
        <v>2E-3</v>
      </c>
      <c r="S351" s="203">
        <v>0</v>
      </c>
      <c r="T351" s="204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5" t="s">
        <v>396</v>
      </c>
      <c r="AT351" s="205" t="s">
        <v>208</v>
      </c>
      <c r="AU351" s="205" t="s">
        <v>82</v>
      </c>
      <c r="AY351" s="18" t="s">
        <v>166</v>
      </c>
      <c r="BE351" s="206">
        <f>IF(N351="základní",J351,0)</f>
        <v>0</v>
      </c>
      <c r="BF351" s="206">
        <f>IF(N351="snížená",J351,0)</f>
        <v>0</v>
      </c>
      <c r="BG351" s="206">
        <f>IF(N351="zákl. přenesená",J351,0)</f>
        <v>0</v>
      </c>
      <c r="BH351" s="206">
        <f>IF(N351="sníž. přenesená",J351,0)</f>
        <v>0</v>
      </c>
      <c r="BI351" s="206">
        <f>IF(N351="nulová",J351,0)</f>
        <v>0</v>
      </c>
      <c r="BJ351" s="18" t="s">
        <v>80</v>
      </c>
      <c r="BK351" s="206">
        <f>ROUND(I351*H351,2)</f>
        <v>0</v>
      </c>
      <c r="BL351" s="18" t="s">
        <v>179</v>
      </c>
      <c r="BM351" s="205" t="s">
        <v>1078</v>
      </c>
    </row>
    <row r="352" spans="1:65" s="13" customFormat="1" ht="11.25">
      <c r="B352" s="207"/>
      <c r="C352" s="208"/>
      <c r="D352" s="209" t="s">
        <v>176</v>
      </c>
      <c r="E352" s="210" t="s">
        <v>1</v>
      </c>
      <c r="F352" s="211" t="s">
        <v>174</v>
      </c>
      <c r="G352" s="208"/>
      <c r="H352" s="212">
        <v>4</v>
      </c>
      <c r="I352" s="213"/>
      <c r="J352" s="208"/>
      <c r="K352" s="208"/>
      <c r="L352" s="214"/>
      <c r="M352" s="215"/>
      <c r="N352" s="216"/>
      <c r="O352" s="216"/>
      <c r="P352" s="216"/>
      <c r="Q352" s="216"/>
      <c r="R352" s="216"/>
      <c r="S352" s="216"/>
      <c r="T352" s="217"/>
      <c r="AT352" s="218" t="s">
        <v>176</v>
      </c>
      <c r="AU352" s="218" t="s">
        <v>82</v>
      </c>
      <c r="AV352" s="13" t="s">
        <v>82</v>
      </c>
      <c r="AW352" s="13" t="s">
        <v>30</v>
      </c>
      <c r="AX352" s="13" t="s">
        <v>80</v>
      </c>
      <c r="AY352" s="218" t="s">
        <v>166</v>
      </c>
    </row>
    <row r="353" spans="1:65" s="2" customFormat="1" ht="24.2" customHeight="1">
      <c r="A353" s="35"/>
      <c r="B353" s="36"/>
      <c r="C353" s="241" t="s">
        <v>267</v>
      </c>
      <c r="D353" s="241" t="s">
        <v>208</v>
      </c>
      <c r="E353" s="242" t="s">
        <v>1079</v>
      </c>
      <c r="F353" s="243" t="s">
        <v>1080</v>
      </c>
      <c r="G353" s="244" t="s">
        <v>240</v>
      </c>
      <c r="H353" s="245">
        <v>4</v>
      </c>
      <c r="I353" s="246"/>
      <c r="J353" s="247">
        <f>ROUND(I353*H353,2)</f>
        <v>0</v>
      </c>
      <c r="K353" s="248"/>
      <c r="L353" s="249"/>
      <c r="M353" s="250" t="s">
        <v>1</v>
      </c>
      <c r="N353" s="251" t="s">
        <v>38</v>
      </c>
      <c r="O353" s="72"/>
      <c r="P353" s="203">
        <f>O353*H353</f>
        <v>0</v>
      </c>
      <c r="Q353" s="203">
        <v>5.0000000000000001E-4</v>
      </c>
      <c r="R353" s="203">
        <f>Q353*H353</f>
        <v>2E-3</v>
      </c>
      <c r="S353" s="203">
        <v>0</v>
      </c>
      <c r="T353" s="204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5" t="s">
        <v>396</v>
      </c>
      <c r="AT353" s="205" t="s">
        <v>208</v>
      </c>
      <c r="AU353" s="205" t="s">
        <v>82</v>
      </c>
      <c r="AY353" s="18" t="s">
        <v>166</v>
      </c>
      <c r="BE353" s="206">
        <f>IF(N353="základní",J353,0)</f>
        <v>0</v>
      </c>
      <c r="BF353" s="206">
        <f>IF(N353="snížená",J353,0)</f>
        <v>0</v>
      </c>
      <c r="BG353" s="206">
        <f>IF(N353="zákl. přenesená",J353,0)</f>
        <v>0</v>
      </c>
      <c r="BH353" s="206">
        <f>IF(N353="sníž. přenesená",J353,0)</f>
        <v>0</v>
      </c>
      <c r="BI353" s="206">
        <f>IF(N353="nulová",J353,0)</f>
        <v>0</v>
      </c>
      <c r="BJ353" s="18" t="s">
        <v>80</v>
      </c>
      <c r="BK353" s="206">
        <f>ROUND(I353*H353,2)</f>
        <v>0</v>
      </c>
      <c r="BL353" s="18" t="s">
        <v>179</v>
      </c>
      <c r="BM353" s="205" t="s">
        <v>1081</v>
      </c>
    </row>
    <row r="354" spans="1:65" s="13" customFormat="1" ht="11.25">
      <c r="B354" s="207"/>
      <c r="C354" s="208"/>
      <c r="D354" s="209" t="s">
        <v>176</v>
      </c>
      <c r="E354" s="210" t="s">
        <v>1</v>
      </c>
      <c r="F354" s="211" t="s">
        <v>174</v>
      </c>
      <c r="G354" s="208"/>
      <c r="H354" s="212">
        <v>4</v>
      </c>
      <c r="I354" s="213"/>
      <c r="J354" s="208"/>
      <c r="K354" s="208"/>
      <c r="L354" s="214"/>
      <c r="M354" s="215"/>
      <c r="N354" s="216"/>
      <c r="O354" s="216"/>
      <c r="P354" s="216"/>
      <c r="Q354" s="216"/>
      <c r="R354" s="216"/>
      <c r="S354" s="216"/>
      <c r="T354" s="217"/>
      <c r="AT354" s="218" t="s">
        <v>176</v>
      </c>
      <c r="AU354" s="218" t="s">
        <v>82</v>
      </c>
      <c r="AV354" s="13" t="s">
        <v>82</v>
      </c>
      <c r="AW354" s="13" t="s">
        <v>30</v>
      </c>
      <c r="AX354" s="13" t="s">
        <v>80</v>
      </c>
      <c r="AY354" s="218" t="s">
        <v>166</v>
      </c>
    </row>
    <row r="355" spans="1:65" s="2" customFormat="1" ht="16.5" customHeight="1">
      <c r="A355" s="35"/>
      <c r="B355" s="36"/>
      <c r="C355" s="241" t="s">
        <v>561</v>
      </c>
      <c r="D355" s="241" t="s">
        <v>208</v>
      </c>
      <c r="E355" s="242" t="s">
        <v>1082</v>
      </c>
      <c r="F355" s="243" t="s">
        <v>1083</v>
      </c>
      <c r="G355" s="244" t="s">
        <v>240</v>
      </c>
      <c r="H355" s="245">
        <v>3</v>
      </c>
      <c r="I355" s="246"/>
      <c r="J355" s="247">
        <f>ROUND(I355*H355,2)</f>
        <v>0</v>
      </c>
      <c r="K355" s="248"/>
      <c r="L355" s="249"/>
      <c r="M355" s="250" t="s">
        <v>1</v>
      </c>
      <c r="N355" s="251" t="s">
        <v>38</v>
      </c>
      <c r="O355" s="72"/>
      <c r="P355" s="203">
        <f>O355*H355</f>
        <v>0</v>
      </c>
      <c r="Q355" s="203">
        <v>8.0000000000000004E-4</v>
      </c>
      <c r="R355" s="203">
        <f>Q355*H355</f>
        <v>2.4000000000000002E-3</v>
      </c>
      <c r="S355" s="203">
        <v>0</v>
      </c>
      <c r="T355" s="204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05" t="s">
        <v>396</v>
      </c>
      <c r="AT355" s="205" t="s">
        <v>208</v>
      </c>
      <c r="AU355" s="205" t="s">
        <v>82</v>
      </c>
      <c r="AY355" s="18" t="s">
        <v>166</v>
      </c>
      <c r="BE355" s="206">
        <f>IF(N355="základní",J355,0)</f>
        <v>0</v>
      </c>
      <c r="BF355" s="206">
        <f>IF(N355="snížená",J355,0)</f>
        <v>0</v>
      </c>
      <c r="BG355" s="206">
        <f>IF(N355="zákl. přenesená",J355,0)</f>
        <v>0</v>
      </c>
      <c r="BH355" s="206">
        <f>IF(N355="sníž. přenesená",J355,0)</f>
        <v>0</v>
      </c>
      <c r="BI355" s="206">
        <f>IF(N355="nulová",J355,0)</f>
        <v>0</v>
      </c>
      <c r="BJ355" s="18" t="s">
        <v>80</v>
      </c>
      <c r="BK355" s="206">
        <f>ROUND(I355*H355,2)</f>
        <v>0</v>
      </c>
      <c r="BL355" s="18" t="s">
        <v>179</v>
      </c>
      <c r="BM355" s="205" t="s">
        <v>1084</v>
      </c>
    </row>
    <row r="356" spans="1:65" s="13" customFormat="1" ht="11.25">
      <c r="B356" s="207"/>
      <c r="C356" s="208"/>
      <c r="D356" s="209" t="s">
        <v>176</v>
      </c>
      <c r="E356" s="210" t="s">
        <v>1</v>
      </c>
      <c r="F356" s="211" t="s">
        <v>99</v>
      </c>
      <c r="G356" s="208"/>
      <c r="H356" s="212">
        <v>3</v>
      </c>
      <c r="I356" s="213"/>
      <c r="J356" s="208"/>
      <c r="K356" s="208"/>
      <c r="L356" s="214"/>
      <c r="M356" s="215"/>
      <c r="N356" s="216"/>
      <c r="O356" s="216"/>
      <c r="P356" s="216"/>
      <c r="Q356" s="216"/>
      <c r="R356" s="216"/>
      <c r="S356" s="216"/>
      <c r="T356" s="217"/>
      <c r="AT356" s="218" t="s">
        <v>176</v>
      </c>
      <c r="AU356" s="218" t="s">
        <v>82</v>
      </c>
      <c r="AV356" s="13" t="s">
        <v>82</v>
      </c>
      <c r="AW356" s="13" t="s">
        <v>30</v>
      </c>
      <c r="AX356" s="13" t="s">
        <v>80</v>
      </c>
      <c r="AY356" s="218" t="s">
        <v>166</v>
      </c>
    </row>
    <row r="357" spans="1:65" s="2" customFormat="1" ht="16.5" customHeight="1">
      <c r="A357" s="35"/>
      <c r="B357" s="36"/>
      <c r="C357" s="241" t="s">
        <v>314</v>
      </c>
      <c r="D357" s="241" t="s">
        <v>208</v>
      </c>
      <c r="E357" s="242" t="s">
        <v>1085</v>
      </c>
      <c r="F357" s="243" t="s">
        <v>1086</v>
      </c>
      <c r="G357" s="244" t="s">
        <v>240</v>
      </c>
      <c r="H357" s="245">
        <v>6</v>
      </c>
      <c r="I357" s="246"/>
      <c r="J357" s="247">
        <f>ROUND(I357*H357,2)</f>
        <v>0</v>
      </c>
      <c r="K357" s="248"/>
      <c r="L357" s="249"/>
      <c r="M357" s="250" t="s">
        <v>1</v>
      </c>
      <c r="N357" s="251" t="s">
        <v>38</v>
      </c>
      <c r="O357" s="72"/>
      <c r="P357" s="203">
        <f>O357*H357</f>
        <v>0</v>
      </c>
      <c r="Q357" s="203">
        <v>8.0000000000000004E-4</v>
      </c>
      <c r="R357" s="203">
        <f>Q357*H357</f>
        <v>4.8000000000000004E-3</v>
      </c>
      <c r="S357" s="203">
        <v>0</v>
      </c>
      <c r="T357" s="204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5" t="s">
        <v>396</v>
      </c>
      <c r="AT357" s="205" t="s">
        <v>208</v>
      </c>
      <c r="AU357" s="205" t="s">
        <v>82</v>
      </c>
      <c r="AY357" s="18" t="s">
        <v>166</v>
      </c>
      <c r="BE357" s="206">
        <f>IF(N357="základní",J357,0)</f>
        <v>0</v>
      </c>
      <c r="BF357" s="206">
        <f>IF(N357="snížená",J357,0)</f>
        <v>0</v>
      </c>
      <c r="BG357" s="206">
        <f>IF(N357="zákl. přenesená",J357,0)</f>
        <v>0</v>
      </c>
      <c r="BH357" s="206">
        <f>IF(N357="sníž. přenesená",J357,0)</f>
        <v>0</v>
      </c>
      <c r="BI357" s="206">
        <f>IF(N357="nulová",J357,0)</f>
        <v>0</v>
      </c>
      <c r="BJ357" s="18" t="s">
        <v>80</v>
      </c>
      <c r="BK357" s="206">
        <f>ROUND(I357*H357,2)</f>
        <v>0</v>
      </c>
      <c r="BL357" s="18" t="s">
        <v>179</v>
      </c>
      <c r="BM357" s="205" t="s">
        <v>1087</v>
      </c>
    </row>
    <row r="358" spans="1:65" s="13" customFormat="1" ht="11.25">
      <c r="B358" s="207"/>
      <c r="C358" s="208"/>
      <c r="D358" s="209" t="s">
        <v>176</v>
      </c>
      <c r="E358" s="210" t="s">
        <v>1</v>
      </c>
      <c r="F358" s="211" t="s">
        <v>1088</v>
      </c>
      <c r="G358" s="208"/>
      <c r="H358" s="212">
        <v>2</v>
      </c>
      <c r="I358" s="213"/>
      <c r="J358" s="208"/>
      <c r="K358" s="208"/>
      <c r="L358" s="214"/>
      <c r="M358" s="215"/>
      <c r="N358" s="216"/>
      <c r="O358" s="216"/>
      <c r="P358" s="216"/>
      <c r="Q358" s="216"/>
      <c r="R358" s="216"/>
      <c r="S358" s="216"/>
      <c r="T358" s="217"/>
      <c r="AT358" s="218" t="s">
        <v>176</v>
      </c>
      <c r="AU358" s="218" t="s">
        <v>82</v>
      </c>
      <c r="AV358" s="13" t="s">
        <v>82</v>
      </c>
      <c r="AW358" s="13" t="s">
        <v>30</v>
      </c>
      <c r="AX358" s="13" t="s">
        <v>73</v>
      </c>
      <c r="AY358" s="218" t="s">
        <v>166</v>
      </c>
    </row>
    <row r="359" spans="1:65" s="14" customFormat="1" ht="11.25">
      <c r="B359" s="219"/>
      <c r="C359" s="220"/>
      <c r="D359" s="209" t="s">
        <v>176</v>
      </c>
      <c r="E359" s="221" t="s">
        <v>1</v>
      </c>
      <c r="F359" s="222" t="s">
        <v>178</v>
      </c>
      <c r="G359" s="220"/>
      <c r="H359" s="223">
        <v>2</v>
      </c>
      <c r="I359" s="224"/>
      <c r="J359" s="220"/>
      <c r="K359" s="220"/>
      <c r="L359" s="225"/>
      <c r="M359" s="226"/>
      <c r="N359" s="227"/>
      <c r="O359" s="227"/>
      <c r="P359" s="227"/>
      <c r="Q359" s="227"/>
      <c r="R359" s="227"/>
      <c r="S359" s="227"/>
      <c r="T359" s="228"/>
      <c r="AT359" s="229" t="s">
        <v>176</v>
      </c>
      <c r="AU359" s="229" t="s">
        <v>82</v>
      </c>
      <c r="AV359" s="14" t="s">
        <v>99</v>
      </c>
      <c r="AW359" s="14" t="s">
        <v>30</v>
      </c>
      <c r="AX359" s="14" t="s">
        <v>73</v>
      </c>
      <c r="AY359" s="229" t="s">
        <v>166</v>
      </c>
    </row>
    <row r="360" spans="1:65" s="13" customFormat="1" ht="11.25">
      <c r="B360" s="207"/>
      <c r="C360" s="208"/>
      <c r="D360" s="209" t="s">
        <v>176</v>
      </c>
      <c r="E360" s="210" t="s">
        <v>1</v>
      </c>
      <c r="F360" s="211" t="s">
        <v>1089</v>
      </c>
      <c r="G360" s="208"/>
      <c r="H360" s="212">
        <v>4</v>
      </c>
      <c r="I360" s="213"/>
      <c r="J360" s="208"/>
      <c r="K360" s="208"/>
      <c r="L360" s="214"/>
      <c r="M360" s="215"/>
      <c r="N360" s="216"/>
      <c r="O360" s="216"/>
      <c r="P360" s="216"/>
      <c r="Q360" s="216"/>
      <c r="R360" s="216"/>
      <c r="S360" s="216"/>
      <c r="T360" s="217"/>
      <c r="AT360" s="218" t="s">
        <v>176</v>
      </c>
      <c r="AU360" s="218" t="s">
        <v>82</v>
      </c>
      <c r="AV360" s="13" t="s">
        <v>82</v>
      </c>
      <c r="AW360" s="13" t="s">
        <v>30</v>
      </c>
      <c r="AX360" s="13" t="s">
        <v>73</v>
      </c>
      <c r="AY360" s="218" t="s">
        <v>166</v>
      </c>
    </row>
    <row r="361" spans="1:65" s="14" customFormat="1" ht="11.25">
      <c r="B361" s="219"/>
      <c r="C361" s="220"/>
      <c r="D361" s="209" t="s">
        <v>176</v>
      </c>
      <c r="E361" s="221" t="s">
        <v>1</v>
      </c>
      <c r="F361" s="222" t="s">
        <v>178</v>
      </c>
      <c r="G361" s="220"/>
      <c r="H361" s="223">
        <v>4</v>
      </c>
      <c r="I361" s="224"/>
      <c r="J361" s="220"/>
      <c r="K361" s="220"/>
      <c r="L361" s="225"/>
      <c r="M361" s="226"/>
      <c r="N361" s="227"/>
      <c r="O361" s="227"/>
      <c r="P361" s="227"/>
      <c r="Q361" s="227"/>
      <c r="R361" s="227"/>
      <c r="S361" s="227"/>
      <c r="T361" s="228"/>
      <c r="AT361" s="229" t="s">
        <v>176</v>
      </c>
      <c r="AU361" s="229" t="s">
        <v>82</v>
      </c>
      <c r="AV361" s="14" t="s">
        <v>99</v>
      </c>
      <c r="AW361" s="14" t="s">
        <v>30</v>
      </c>
      <c r="AX361" s="14" t="s">
        <v>73</v>
      </c>
      <c r="AY361" s="229" t="s">
        <v>166</v>
      </c>
    </row>
    <row r="362" spans="1:65" s="15" customFormat="1" ht="11.25">
      <c r="B362" s="230"/>
      <c r="C362" s="231"/>
      <c r="D362" s="209" t="s">
        <v>176</v>
      </c>
      <c r="E362" s="232" t="s">
        <v>1</v>
      </c>
      <c r="F362" s="233" t="s">
        <v>206</v>
      </c>
      <c r="G362" s="231"/>
      <c r="H362" s="234">
        <v>6</v>
      </c>
      <c r="I362" s="235"/>
      <c r="J362" s="231"/>
      <c r="K362" s="231"/>
      <c r="L362" s="236"/>
      <c r="M362" s="237"/>
      <c r="N362" s="238"/>
      <c r="O362" s="238"/>
      <c r="P362" s="238"/>
      <c r="Q362" s="238"/>
      <c r="R362" s="238"/>
      <c r="S362" s="238"/>
      <c r="T362" s="239"/>
      <c r="AT362" s="240" t="s">
        <v>176</v>
      </c>
      <c r="AU362" s="240" t="s">
        <v>82</v>
      </c>
      <c r="AV362" s="15" t="s">
        <v>174</v>
      </c>
      <c r="AW362" s="15" t="s">
        <v>30</v>
      </c>
      <c r="AX362" s="15" t="s">
        <v>80</v>
      </c>
      <c r="AY362" s="240" t="s">
        <v>166</v>
      </c>
    </row>
    <row r="363" spans="1:65" s="2" customFormat="1" ht="16.5" customHeight="1">
      <c r="A363" s="35"/>
      <c r="B363" s="36"/>
      <c r="C363" s="193" t="s">
        <v>332</v>
      </c>
      <c r="D363" s="193" t="s">
        <v>170</v>
      </c>
      <c r="E363" s="194" t="s">
        <v>1090</v>
      </c>
      <c r="F363" s="195" t="s">
        <v>1091</v>
      </c>
      <c r="G363" s="196" t="s">
        <v>240</v>
      </c>
      <c r="H363" s="197">
        <v>1</v>
      </c>
      <c r="I363" s="198"/>
      <c r="J363" s="199">
        <f>ROUND(I363*H363,2)</f>
        <v>0</v>
      </c>
      <c r="K363" s="200"/>
      <c r="L363" s="40"/>
      <c r="M363" s="201" t="s">
        <v>1</v>
      </c>
      <c r="N363" s="202" t="s">
        <v>38</v>
      </c>
      <c r="O363" s="72"/>
      <c r="P363" s="203">
        <f>O363*H363</f>
        <v>0</v>
      </c>
      <c r="Q363" s="203">
        <v>3.1E-4</v>
      </c>
      <c r="R363" s="203">
        <f>Q363*H363</f>
        <v>3.1E-4</v>
      </c>
      <c r="S363" s="203">
        <v>0</v>
      </c>
      <c r="T363" s="204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5" t="s">
        <v>179</v>
      </c>
      <c r="AT363" s="205" t="s">
        <v>170</v>
      </c>
      <c r="AU363" s="205" t="s">
        <v>82</v>
      </c>
      <c r="AY363" s="18" t="s">
        <v>166</v>
      </c>
      <c r="BE363" s="206">
        <f>IF(N363="základní",J363,0)</f>
        <v>0</v>
      </c>
      <c r="BF363" s="206">
        <f>IF(N363="snížená",J363,0)</f>
        <v>0</v>
      </c>
      <c r="BG363" s="206">
        <f>IF(N363="zákl. přenesená",J363,0)</f>
        <v>0</v>
      </c>
      <c r="BH363" s="206">
        <f>IF(N363="sníž. přenesená",J363,0)</f>
        <v>0</v>
      </c>
      <c r="BI363" s="206">
        <f>IF(N363="nulová",J363,0)</f>
        <v>0</v>
      </c>
      <c r="BJ363" s="18" t="s">
        <v>80</v>
      </c>
      <c r="BK363" s="206">
        <f>ROUND(I363*H363,2)</f>
        <v>0</v>
      </c>
      <c r="BL363" s="18" t="s">
        <v>179</v>
      </c>
      <c r="BM363" s="205" t="s">
        <v>1092</v>
      </c>
    </row>
    <row r="364" spans="1:65" s="13" customFormat="1" ht="11.25">
      <c r="B364" s="207"/>
      <c r="C364" s="208"/>
      <c r="D364" s="209" t="s">
        <v>176</v>
      </c>
      <c r="E364" s="210" t="s">
        <v>1</v>
      </c>
      <c r="F364" s="211" t="s">
        <v>80</v>
      </c>
      <c r="G364" s="208"/>
      <c r="H364" s="212">
        <v>1</v>
      </c>
      <c r="I364" s="213"/>
      <c r="J364" s="208"/>
      <c r="K364" s="208"/>
      <c r="L364" s="214"/>
      <c r="M364" s="215"/>
      <c r="N364" s="216"/>
      <c r="O364" s="216"/>
      <c r="P364" s="216"/>
      <c r="Q364" s="216"/>
      <c r="R364" s="216"/>
      <c r="S364" s="216"/>
      <c r="T364" s="217"/>
      <c r="AT364" s="218" t="s">
        <v>176</v>
      </c>
      <c r="AU364" s="218" t="s">
        <v>82</v>
      </c>
      <c r="AV364" s="13" t="s">
        <v>82</v>
      </c>
      <c r="AW364" s="13" t="s">
        <v>30</v>
      </c>
      <c r="AX364" s="13" t="s">
        <v>73</v>
      </c>
      <c r="AY364" s="218" t="s">
        <v>166</v>
      </c>
    </row>
    <row r="365" spans="1:65" s="14" customFormat="1" ht="11.25">
      <c r="B365" s="219"/>
      <c r="C365" s="220"/>
      <c r="D365" s="209" t="s">
        <v>176</v>
      </c>
      <c r="E365" s="221" t="s">
        <v>1</v>
      </c>
      <c r="F365" s="222" t="s">
        <v>178</v>
      </c>
      <c r="G365" s="220"/>
      <c r="H365" s="223">
        <v>1</v>
      </c>
      <c r="I365" s="224"/>
      <c r="J365" s="220"/>
      <c r="K365" s="220"/>
      <c r="L365" s="225"/>
      <c r="M365" s="226"/>
      <c r="N365" s="227"/>
      <c r="O365" s="227"/>
      <c r="P365" s="227"/>
      <c r="Q365" s="227"/>
      <c r="R365" s="227"/>
      <c r="S365" s="227"/>
      <c r="T365" s="228"/>
      <c r="AT365" s="229" t="s">
        <v>176</v>
      </c>
      <c r="AU365" s="229" t="s">
        <v>82</v>
      </c>
      <c r="AV365" s="14" t="s">
        <v>99</v>
      </c>
      <c r="AW365" s="14" t="s">
        <v>30</v>
      </c>
      <c r="AX365" s="14" t="s">
        <v>80</v>
      </c>
      <c r="AY365" s="229" t="s">
        <v>166</v>
      </c>
    </row>
    <row r="366" spans="1:65" s="2" customFormat="1" ht="24.2" customHeight="1">
      <c r="A366" s="35"/>
      <c r="B366" s="36"/>
      <c r="C366" s="193" t="s">
        <v>574</v>
      </c>
      <c r="D366" s="193" t="s">
        <v>170</v>
      </c>
      <c r="E366" s="194" t="s">
        <v>1093</v>
      </c>
      <c r="F366" s="195" t="s">
        <v>1094</v>
      </c>
      <c r="G366" s="196" t="s">
        <v>193</v>
      </c>
      <c r="H366" s="197">
        <v>0.377</v>
      </c>
      <c r="I366" s="198"/>
      <c r="J366" s="199">
        <f>ROUND(I366*H366,2)</f>
        <v>0</v>
      </c>
      <c r="K366" s="200"/>
      <c r="L366" s="40"/>
      <c r="M366" s="201" t="s">
        <v>1</v>
      </c>
      <c r="N366" s="202" t="s">
        <v>38</v>
      </c>
      <c r="O366" s="72"/>
      <c r="P366" s="203">
        <f>O366*H366</f>
        <v>0</v>
      </c>
      <c r="Q366" s="203">
        <v>0</v>
      </c>
      <c r="R366" s="203">
        <f>Q366*H366</f>
        <v>0</v>
      </c>
      <c r="S366" s="203">
        <v>0</v>
      </c>
      <c r="T366" s="204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05" t="s">
        <v>179</v>
      </c>
      <c r="AT366" s="205" t="s">
        <v>170</v>
      </c>
      <c r="AU366" s="205" t="s">
        <v>82</v>
      </c>
      <c r="AY366" s="18" t="s">
        <v>166</v>
      </c>
      <c r="BE366" s="206">
        <f>IF(N366="základní",J366,0)</f>
        <v>0</v>
      </c>
      <c r="BF366" s="206">
        <f>IF(N366="snížená",J366,0)</f>
        <v>0</v>
      </c>
      <c r="BG366" s="206">
        <f>IF(N366="zákl. přenesená",J366,0)</f>
        <v>0</v>
      </c>
      <c r="BH366" s="206">
        <f>IF(N366="sníž. přenesená",J366,0)</f>
        <v>0</v>
      </c>
      <c r="BI366" s="206">
        <f>IF(N366="nulová",J366,0)</f>
        <v>0</v>
      </c>
      <c r="BJ366" s="18" t="s">
        <v>80</v>
      </c>
      <c r="BK366" s="206">
        <f>ROUND(I366*H366,2)</f>
        <v>0</v>
      </c>
      <c r="BL366" s="18" t="s">
        <v>179</v>
      </c>
      <c r="BM366" s="205" t="s">
        <v>1095</v>
      </c>
    </row>
    <row r="367" spans="1:65" s="2" customFormat="1" ht="24.2" customHeight="1">
      <c r="A367" s="35"/>
      <c r="B367" s="36"/>
      <c r="C367" s="193" t="s">
        <v>578</v>
      </c>
      <c r="D367" s="193" t="s">
        <v>170</v>
      </c>
      <c r="E367" s="194" t="s">
        <v>1096</v>
      </c>
      <c r="F367" s="195" t="s">
        <v>1097</v>
      </c>
      <c r="G367" s="196" t="s">
        <v>193</v>
      </c>
      <c r="H367" s="197">
        <v>0.377</v>
      </c>
      <c r="I367" s="198"/>
      <c r="J367" s="199">
        <f>ROUND(I367*H367,2)</f>
        <v>0</v>
      </c>
      <c r="K367" s="200"/>
      <c r="L367" s="40"/>
      <c r="M367" s="201" t="s">
        <v>1</v>
      </c>
      <c r="N367" s="202" t="s">
        <v>38</v>
      </c>
      <c r="O367" s="72"/>
      <c r="P367" s="203">
        <f>O367*H367</f>
        <v>0</v>
      </c>
      <c r="Q367" s="203">
        <v>0</v>
      </c>
      <c r="R367" s="203">
        <f>Q367*H367</f>
        <v>0</v>
      </c>
      <c r="S367" s="203">
        <v>0</v>
      </c>
      <c r="T367" s="204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05" t="s">
        <v>179</v>
      </c>
      <c r="AT367" s="205" t="s">
        <v>170</v>
      </c>
      <c r="AU367" s="205" t="s">
        <v>82</v>
      </c>
      <c r="AY367" s="18" t="s">
        <v>166</v>
      </c>
      <c r="BE367" s="206">
        <f>IF(N367="základní",J367,0)</f>
        <v>0</v>
      </c>
      <c r="BF367" s="206">
        <f>IF(N367="snížená",J367,0)</f>
        <v>0</v>
      </c>
      <c r="BG367" s="206">
        <f>IF(N367="zákl. přenesená",J367,0)</f>
        <v>0</v>
      </c>
      <c r="BH367" s="206">
        <f>IF(N367="sníž. přenesená",J367,0)</f>
        <v>0</v>
      </c>
      <c r="BI367" s="206">
        <f>IF(N367="nulová",J367,0)</f>
        <v>0</v>
      </c>
      <c r="BJ367" s="18" t="s">
        <v>80</v>
      </c>
      <c r="BK367" s="206">
        <f>ROUND(I367*H367,2)</f>
        <v>0</v>
      </c>
      <c r="BL367" s="18" t="s">
        <v>179</v>
      </c>
      <c r="BM367" s="205" t="s">
        <v>1098</v>
      </c>
    </row>
    <row r="368" spans="1:65" s="12" customFormat="1" ht="25.9" customHeight="1">
      <c r="B368" s="177"/>
      <c r="C368" s="178"/>
      <c r="D368" s="179" t="s">
        <v>72</v>
      </c>
      <c r="E368" s="180" t="s">
        <v>816</v>
      </c>
      <c r="F368" s="180" t="s">
        <v>817</v>
      </c>
      <c r="G368" s="178"/>
      <c r="H368" s="178"/>
      <c r="I368" s="181"/>
      <c r="J368" s="182">
        <f>BK368</f>
        <v>0</v>
      </c>
      <c r="K368" s="178"/>
      <c r="L368" s="183"/>
      <c r="M368" s="184"/>
      <c r="N368" s="185"/>
      <c r="O368" s="185"/>
      <c r="P368" s="186">
        <f>SUM(P369:P371)</f>
        <v>0</v>
      </c>
      <c r="Q368" s="185"/>
      <c r="R368" s="186">
        <f>SUM(R369:R371)</f>
        <v>0</v>
      </c>
      <c r="S368" s="185"/>
      <c r="T368" s="187">
        <f>SUM(T369:T371)</f>
        <v>0</v>
      </c>
      <c r="AR368" s="188" t="s">
        <v>174</v>
      </c>
      <c r="AT368" s="189" t="s">
        <v>72</v>
      </c>
      <c r="AU368" s="189" t="s">
        <v>73</v>
      </c>
      <c r="AY368" s="188" t="s">
        <v>166</v>
      </c>
      <c r="BK368" s="190">
        <f>SUM(BK369:BK371)</f>
        <v>0</v>
      </c>
    </row>
    <row r="369" spans="1:65" s="2" customFormat="1" ht="16.5" customHeight="1">
      <c r="A369" s="35"/>
      <c r="B369" s="36"/>
      <c r="C369" s="193" t="s">
        <v>584</v>
      </c>
      <c r="D369" s="193" t="s">
        <v>170</v>
      </c>
      <c r="E369" s="194" t="s">
        <v>1099</v>
      </c>
      <c r="F369" s="195" t="s">
        <v>1100</v>
      </c>
      <c r="G369" s="196" t="s">
        <v>821</v>
      </c>
      <c r="H369" s="197">
        <v>15</v>
      </c>
      <c r="I369" s="198"/>
      <c r="J369" s="199">
        <f>ROUND(I369*H369,2)</f>
        <v>0</v>
      </c>
      <c r="K369" s="200"/>
      <c r="L369" s="40"/>
      <c r="M369" s="201" t="s">
        <v>1</v>
      </c>
      <c r="N369" s="202" t="s">
        <v>38</v>
      </c>
      <c r="O369" s="72"/>
      <c r="P369" s="203">
        <f>O369*H369</f>
        <v>0</v>
      </c>
      <c r="Q369" s="203">
        <v>0</v>
      </c>
      <c r="R369" s="203">
        <f>Q369*H369</f>
        <v>0</v>
      </c>
      <c r="S369" s="203">
        <v>0</v>
      </c>
      <c r="T369" s="204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05" t="s">
        <v>822</v>
      </c>
      <c r="AT369" s="205" t="s">
        <v>170</v>
      </c>
      <c r="AU369" s="205" t="s">
        <v>80</v>
      </c>
      <c r="AY369" s="18" t="s">
        <v>166</v>
      </c>
      <c r="BE369" s="206">
        <f>IF(N369="základní",J369,0)</f>
        <v>0</v>
      </c>
      <c r="BF369" s="206">
        <f>IF(N369="snížená",J369,0)</f>
        <v>0</v>
      </c>
      <c r="BG369" s="206">
        <f>IF(N369="zákl. přenesená",J369,0)</f>
        <v>0</v>
      </c>
      <c r="BH369" s="206">
        <f>IF(N369="sníž. přenesená",J369,0)</f>
        <v>0</v>
      </c>
      <c r="BI369" s="206">
        <f>IF(N369="nulová",J369,0)</f>
        <v>0</v>
      </c>
      <c r="BJ369" s="18" t="s">
        <v>80</v>
      </c>
      <c r="BK369" s="206">
        <f>ROUND(I369*H369,2)</f>
        <v>0</v>
      </c>
      <c r="BL369" s="18" t="s">
        <v>822</v>
      </c>
      <c r="BM369" s="205" t="s">
        <v>1101</v>
      </c>
    </row>
    <row r="370" spans="1:65" s="13" customFormat="1" ht="11.25">
      <c r="B370" s="207"/>
      <c r="C370" s="208"/>
      <c r="D370" s="209" t="s">
        <v>176</v>
      </c>
      <c r="E370" s="210" t="s">
        <v>1</v>
      </c>
      <c r="F370" s="211" t="s">
        <v>1102</v>
      </c>
      <c r="G370" s="208"/>
      <c r="H370" s="212">
        <v>15</v>
      </c>
      <c r="I370" s="213"/>
      <c r="J370" s="208"/>
      <c r="K370" s="208"/>
      <c r="L370" s="214"/>
      <c r="M370" s="215"/>
      <c r="N370" s="216"/>
      <c r="O370" s="216"/>
      <c r="P370" s="216"/>
      <c r="Q370" s="216"/>
      <c r="R370" s="216"/>
      <c r="S370" s="216"/>
      <c r="T370" s="217"/>
      <c r="AT370" s="218" t="s">
        <v>176</v>
      </c>
      <c r="AU370" s="218" t="s">
        <v>80</v>
      </c>
      <c r="AV370" s="13" t="s">
        <v>82</v>
      </c>
      <c r="AW370" s="13" t="s">
        <v>30</v>
      </c>
      <c r="AX370" s="13" t="s">
        <v>73</v>
      </c>
      <c r="AY370" s="218" t="s">
        <v>166</v>
      </c>
    </row>
    <row r="371" spans="1:65" s="14" customFormat="1" ht="11.25">
      <c r="B371" s="219"/>
      <c r="C371" s="220"/>
      <c r="D371" s="209" t="s">
        <v>176</v>
      </c>
      <c r="E371" s="221" t="s">
        <v>1</v>
      </c>
      <c r="F371" s="222" t="s">
        <v>178</v>
      </c>
      <c r="G371" s="220"/>
      <c r="H371" s="223">
        <v>15</v>
      </c>
      <c r="I371" s="224"/>
      <c r="J371" s="220"/>
      <c r="K371" s="220"/>
      <c r="L371" s="225"/>
      <c r="M371" s="226"/>
      <c r="N371" s="227"/>
      <c r="O371" s="227"/>
      <c r="P371" s="227"/>
      <c r="Q371" s="227"/>
      <c r="R371" s="227"/>
      <c r="S371" s="227"/>
      <c r="T371" s="228"/>
      <c r="AT371" s="229" t="s">
        <v>176</v>
      </c>
      <c r="AU371" s="229" t="s">
        <v>80</v>
      </c>
      <c r="AV371" s="14" t="s">
        <v>99</v>
      </c>
      <c r="AW371" s="14" t="s">
        <v>30</v>
      </c>
      <c r="AX371" s="14" t="s">
        <v>80</v>
      </c>
      <c r="AY371" s="229" t="s">
        <v>166</v>
      </c>
    </row>
    <row r="372" spans="1:65" s="12" customFormat="1" ht="25.9" customHeight="1">
      <c r="B372" s="177"/>
      <c r="C372" s="178"/>
      <c r="D372" s="179" t="s">
        <v>72</v>
      </c>
      <c r="E372" s="180" t="s">
        <v>825</v>
      </c>
      <c r="F372" s="180" t="s">
        <v>826</v>
      </c>
      <c r="G372" s="178"/>
      <c r="H372" s="178"/>
      <c r="I372" s="181"/>
      <c r="J372" s="182">
        <f>BK372</f>
        <v>0</v>
      </c>
      <c r="K372" s="178"/>
      <c r="L372" s="183"/>
      <c r="M372" s="184"/>
      <c r="N372" s="185"/>
      <c r="O372" s="185"/>
      <c r="P372" s="186">
        <f>SUM(P373:P375)</f>
        <v>0</v>
      </c>
      <c r="Q372" s="185"/>
      <c r="R372" s="186">
        <f>SUM(R373:R375)</f>
        <v>0</v>
      </c>
      <c r="S372" s="185"/>
      <c r="T372" s="187">
        <f>SUM(T373:T375)</f>
        <v>0</v>
      </c>
      <c r="AR372" s="188" t="s">
        <v>174</v>
      </c>
      <c r="AT372" s="189" t="s">
        <v>72</v>
      </c>
      <c r="AU372" s="189" t="s">
        <v>73</v>
      </c>
      <c r="AY372" s="188" t="s">
        <v>166</v>
      </c>
      <c r="BK372" s="190">
        <f>SUM(BK373:BK375)</f>
        <v>0</v>
      </c>
    </row>
    <row r="373" spans="1:65" s="2" customFormat="1" ht="24.2" customHeight="1">
      <c r="A373" s="35"/>
      <c r="B373" s="36"/>
      <c r="C373" s="193" t="s">
        <v>588</v>
      </c>
      <c r="D373" s="193" t="s">
        <v>170</v>
      </c>
      <c r="E373" s="194" t="s">
        <v>1103</v>
      </c>
      <c r="F373" s="195" t="s">
        <v>1104</v>
      </c>
      <c r="G373" s="196" t="s">
        <v>836</v>
      </c>
      <c r="H373" s="197">
        <v>1</v>
      </c>
      <c r="I373" s="198"/>
      <c r="J373" s="199">
        <f>ROUND(I373*H373,2)</f>
        <v>0</v>
      </c>
      <c r="K373" s="200"/>
      <c r="L373" s="40"/>
      <c r="M373" s="201" t="s">
        <v>1</v>
      </c>
      <c r="N373" s="202" t="s">
        <v>38</v>
      </c>
      <c r="O373" s="72"/>
      <c r="P373" s="203">
        <f>O373*H373</f>
        <v>0</v>
      </c>
      <c r="Q373" s="203">
        <v>0</v>
      </c>
      <c r="R373" s="203">
        <f>Q373*H373</f>
        <v>0</v>
      </c>
      <c r="S373" s="203">
        <v>0</v>
      </c>
      <c r="T373" s="204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05" t="s">
        <v>830</v>
      </c>
      <c r="AT373" s="205" t="s">
        <v>170</v>
      </c>
      <c r="AU373" s="205" t="s">
        <v>80</v>
      </c>
      <c r="AY373" s="18" t="s">
        <v>166</v>
      </c>
      <c r="BE373" s="206">
        <f>IF(N373="základní",J373,0)</f>
        <v>0</v>
      </c>
      <c r="BF373" s="206">
        <f>IF(N373="snížená",J373,0)</f>
        <v>0</v>
      </c>
      <c r="BG373" s="206">
        <f>IF(N373="zákl. přenesená",J373,0)</f>
        <v>0</v>
      </c>
      <c r="BH373" s="206">
        <f>IF(N373="sníž. přenesená",J373,0)</f>
        <v>0</v>
      </c>
      <c r="BI373" s="206">
        <f>IF(N373="nulová",J373,0)</f>
        <v>0</v>
      </c>
      <c r="BJ373" s="18" t="s">
        <v>80</v>
      </c>
      <c r="BK373" s="206">
        <f>ROUND(I373*H373,2)</f>
        <v>0</v>
      </c>
      <c r="BL373" s="18" t="s">
        <v>830</v>
      </c>
      <c r="BM373" s="205" t="s">
        <v>1105</v>
      </c>
    </row>
    <row r="374" spans="1:65" s="13" customFormat="1" ht="11.25">
      <c r="B374" s="207"/>
      <c r="C374" s="208"/>
      <c r="D374" s="209" t="s">
        <v>176</v>
      </c>
      <c r="E374" s="210" t="s">
        <v>1</v>
      </c>
      <c r="F374" s="211" t="s">
        <v>80</v>
      </c>
      <c r="G374" s="208"/>
      <c r="H374" s="212">
        <v>1</v>
      </c>
      <c r="I374" s="213"/>
      <c r="J374" s="208"/>
      <c r="K374" s="208"/>
      <c r="L374" s="214"/>
      <c r="M374" s="215"/>
      <c r="N374" s="216"/>
      <c r="O374" s="216"/>
      <c r="P374" s="216"/>
      <c r="Q374" s="216"/>
      <c r="R374" s="216"/>
      <c r="S374" s="216"/>
      <c r="T374" s="217"/>
      <c r="AT374" s="218" t="s">
        <v>176</v>
      </c>
      <c r="AU374" s="218" t="s">
        <v>80</v>
      </c>
      <c r="AV374" s="13" t="s">
        <v>82</v>
      </c>
      <c r="AW374" s="13" t="s">
        <v>30</v>
      </c>
      <c r="AX374" s="13" t="s">
        <v>73</v>
      </c>
      <c r="AY374" s="218" t="s">
        <v>166</v>
      </c>
    </row>
    <row r="375" spans="1:65" s="14" customFormat="1" ht="11.25">
      <c r="B375" s="219"/>
      <c r="C375" s="220"/>
      <c r="D375" s="209" t="s">
        <v>176</v>
      </c>
      <c r="E375" s="221" t="s">
        <v>1</v>
      </c>
      <c r="F375" s="222" t="s">
        <v>178</v>
      </c>
      <c r="G375" s="220"/>
      <c r="H375" s="223">
        <v>1</v>
      </c>
      <c r="I375" s="224"/>
      <c r="J375" s="220"/>
      <c r="K375" s="220"/>
      <c r="L375" s="225"/>
      <c r="M375" s="266"/>
      <c r="N375" s="267"/>
      <c r="O375" s="267"/>
      <c r="P375" s="267"/>
      <c r="Q375" s="267"/>
      <c r="R375" s="267"/>
      <c r="S375" s="267"/>
      <c r="T375" s="268"/>
      <c r="AT375" s="229" t="s">
        <v>176</v>
      </c>
      <c r="AU375" s="229" t="s">
        <v>80</v>
      </c>
      <c r="AV375" s="14" t="s">
        <v>99</v>
      </c>
      <c r="AW375" s="14" t="s">
        <v>30</v>
      </c>
      <c r="AX375" s="14" t="s">
        <v>80</v>
      </c>
      <c r="AY375" s="229" t="s">
        <v>166</v>
      </c>
    </row>
    <row r="376" spans="1:65" s="2" customFormat="1" ht="6.95" customHeight="1">
      <c r="A376" s="35"/>
      <c r="B376" s="55"/>
      <c r="C376" s="56"/>
      <c r="D376" s="56"/>
      <c r="E376" s="56"/>
      <c r="F376" s="56"/>
      <c r="G376" s="56"/>
      <c r="H376" s="56"/>
      <c r="I376" s="56"/>
      <c r="J376" s="56"/>
      <c r="K376" s="56"/>
      <c r="L376" s="40"/>
      <c r="M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</row>
  </sheetData>
  <sheetProtection algorithmName="SHA-512" hashValue="ax/S3Yg9+42zb9QO+ESvIMg7Cbwgke5RO9wexej2gM8KcDaJz0ZNMhb3qxEt1TkHCJe9NU8aPcRKUuH0HuSWpg==" saltValue="1e5UQjb03eOxk8b8yF18+zxQJwz6RcKje6IKLZ6eTEcGdx6fVbjZCuJyulFsCjWnBa1eXuZJ/Z5C3no73xCi6Q==" spinCount="100000" sheet="1" objects="1" scenarios="1" formatColumns="0" formatRows="0" autoFilter="0"/>
  <autoFilter ref="C129:K375"/>
  <mergeCells count="15">
    <mergeCell ref="E116:H116"/>
    <mergeCell ref="E120:H120"/>
    <mergeCell ref="E118:H118"/>
    <mergeCell ref="E122:H12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8" t="s">
        <v>103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82</v>
      </c>
    </row>
    <row r="4" spans="1:46" s="1" customFormat="1" ht="24.95" customHeight="1">
      <c r="B4" s="21"/>
      <c r="D4" s="118" t="s">
        <v>107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5" t="str">
        <f>'Rekapitulace stavby'!K6</f>
        <v>MŠ Naděje, K Hájku 2972, FM - oprava kanalizace</v>
      </c>
      <c r="F7" s="316"/>
      <c r="G7" s="316"/>
      <c r="H7" s="316"/>
      <c r="L7" s="21"/>
    </row>
    <row r="8" spans="1:46" ht="12.75">
      <c r="B8" s="21"/>
      <c r="D8" s="120" t="s">
        <v>108</v>
      </c>
      <c r="L8" s="21"/>
    </row>
    <row r="9" spans="1:46" s="1" customFormat="1" ht="16.5" customHeight="1">
      <c r="B9" s="21"/>
      <c r="E9" s="315" t="s">
        <v>842</v>
      </c>
      <c r="F9" s="314"/>
      <c r="G9" s="314"/>
      <c r="H9" s="314"/>
      <c r="L9" s="21"/>
    </row>
    <row r="10" spans="1:46" s="1" customFormat="1" ht="12" customHeight="1">
      <c r="B10" s="21"/>
      <c r="D10" s="120" t="s">
        <v>110</v>
      </c>
      <c r="L10" s="21"/>
    </row>
    <row r="11" spans="1:46" s="2" customFormat="1" ht="16.5" customHeight="1">
      <c r="A11" s="35"/>
      <c r="B11" s="40"/>
      <c r="C11" s="35"/>
      <c r="D11" s="35"/>
      <c r="E11" s="325" t="s">
        <v>862</v>
      </c>
      <c r="F11" s="317"/>
      <c r="G11" s="317"/>
      <c r="H11" s="317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863</v>
      </c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18" t="s">
        <v>1106</v>
      </c>
      <c r="F13" s="317"/>
      <c r="G13" s="317"/>
      <c r="H13" s="317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20" t="s">
        <v>18</v>
      </c>
      <c r="E15" s="35"/>
      <c r="F15" s="111" t="s">
        <v>1</v>
      </c>
      <c r="G15" s="35"/>
      <c r="H15" s="35"/>
      <c r="I15" s="120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20</v>
      </c>
      <c r="E16" s="35"/>
      <c r="F16" s="111" t="s">
        <v>21</v>
      </c>
      <c r="G16" s="35"/>
      <c r="H16" s="35"/>
      <c r="I16" s="120" t="s">
        <v>22</v>
      </c>
      <c r="J16" s="121" t="str">
        <f>'Rekapitulace stavby'!AN8</f>
        <v>19. 2. 2022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0" t="s">
        <v>24</v>
      </c>
      <c r="E18" s="35"/>
      <c r="F18" s="35"/>
      <c r="G18" s="35"/>
      <c r="H18" s="35"/>
      <c r="I18" s="120" t="s">
        <v>25</v>
      </c>
      <c r="J18" s="111" t="s">
        <v>1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1" t="s">
        <v>21</v>
      </c>
      <c r="F19" s="35"/>
      <c r="G19" s="35"/>
      <c r="H19" s="35"/>
      <c r="I19" s="120" t="s">
        <v>26</v>
      </c>
      <c r="J19" s="111" t="s">
        <v>1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0" t="s">
        <v>27</v>
      </c>
      <c r="E21" s="35"/>
      <c r="F21" s="35"/>
      <c r="G21" s="35"/>
      <c r="H21" s="35"/>
      <c r="I21" s="120" t="s">
        <v>25</v>
      </c>
      <c r="J21" s="31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19" t="str">
        <f>'Rekapitulace stavby'!E14</f>
        <v>Vyplň údaj</v>
      </c>
      <c r="F22" s="320"/>
      <c r="G22" s="320"/>
      <c r="H22" s="320"/>
      <c r="I22" s="120" t="s">
        <v>26</v>
      </c>
      <c r="J22" s="31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0" t="s">
        <v>29</v>
      </c>
      <c r="E24" s="35"/>
      <c r="F24" s="35"/>
      <c r="G24" s="35"/>
      <c r="H24" s="35"/>
      <c r="I24" s="120" t="s">
        <v>25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1" t="s">
        <v>21</v>
      </c>
      <c r="F25" s="35"/>
      <c r="G25" s="35"/>
      <c r="H25" s="35"/>
      <c r="I25" s="120" t="s">
        <v>26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0" t="s">
        <v>31</v>
      </c>
      <c r="E27" s="35"/>
      <c r="F27" s="35"/>
      <c r="G27" s="35"/>
      <c r="H27" s="35"/>
      <c r="I27" s="120" t="s">
        <v>25</v>
      </c>
      <c r="J27" s="111" t="s">
        <v>1</v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1" t="s">
        <v>21</v>
      </c>
      <c r="F28" s="35"/>
      <c r="G28" s="35"/>
      <c r="H28" s="35"/>
      <c r="I28" s="120" t="s">
        <v>26</v>
      </c>
      <c r="J28" s="111" t="s">
        <v>1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0" t="s">
        <v>32</v>
      </c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2"/>
      <c r="B31" s="123"/>
      <c r="C31" s="122"/>
      <c r="D31" s="122"/>
      <c r="E31" s="321" t="s">
        <v>1</v>
      </c>
      <c r="F31" s="321"/>
      <c r="G31" s="321"/>
      <c r="H31" s="321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6" t="s">
        <v>33</v>
      </c>
      <c r="E34" s="35"/>
      <c r="F34" s="35"/>
      <c r="G34" s="35"/>
      <c r="H34" s="35"/>
      <c r="I34" s="35"/>
      <c r="J34" s="127">
        <f>ROUND(J143,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5"/>
      <c r="E35" s="125"/>
      <c r="F35" s="125"/>
      <c r="G35" s="125"/>
      <c r="H35" s="125"/>
      <c r="I35" s="125"/>
      <c r="J35" s="125"/>
      <c r="K35" s="12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8" t="s">
        <v>35</v>
      </c>
      <c r="G36" s="35"/>
      <c r="H36" s="35"/>
      <c r="I36" s="128" t="s">
        <v>34</v>
      </c>
      <c r="J36" s="128" t="s">
        <v>36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9" t="s">
        <v>37</v>
      </c>
      <c r="E37" s="120" t="s">
        <v>38</v>
      </c>
      <c r="F37" s="130">
        <f>ROUND((SUM(BE143:BE299)),  2)</f>
        <v>0</v>
      </c>
      <c r="G37" s="35"/>
      <c r="H37" s="35"/>
      <c r="I37" s="131">
        <v>0.21</v>
      </c>
      <c r="J37" s="130">
        <f>ROUND(((SUM(BE143:BE299))*I37),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0" t="s">
        <v>39</v>
      </c>
      <c r="F38" s="130">
        <f>ROUND((SUM(BF143:BF299)),  2)</f>
        <v>0</v>
      </c>
      <c r="G38" s="35"/>
      <c r="H38" s="35"/>
      <c r="I38" s="131">
        <v>0.15</v>
      </c>
      <c r="J38" s="130">
        <f>ROUND(((SUM(BF143:BF299))*I38),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40</v>
      </c>
      <c r="F39" s="130">
        <f>ROUND((SUM(BG143:BG299)),  2)</f>
        <v>0</v>
      </c>
      <c r="G39" s="35"/>
      <c r="H39" s="35"/>
      <c r="I39" s="131">
        <v>0.21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20" t="s">
        <v>41</v>
      </c>
      <c r="F40" s="130">
        <f>ROUND((SUM(BH143:BH299)),  2)</f>
        <v>0</v>
      </c>
      <c r="G40" s="35"/>
      <c r="H40" s="35"/>
      <c r="I40" s="131">
        <v>0.15</v>
      </c>
      <c r="J40" s="130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0" t="s">
        <v>42</v>
      </c>
      <c r="F41" s="130">
        <f>ROUND((SUM(BI143:BI299)),  2)</f>
        <v>0</v>
      </c>
      <c r="G41" s="35"/>
      <c r="H41" s="35"/>
      <c r="I41" s="131">
        <v>0</v>
      </c>
      <c r="J41" s="130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2"/>
      <c r="D43" s="133" t="s">
        <v>43</v>
      </c>
      <c r="E43" s="134"/>
      <c r="F43" s="134"/>
      <c r="G43" s="135" t="s">
        <v>44</v>
      </c>
      <c r="H43" s="136" t="s">
        <v>45</v>
      </c>
      <c r="I43" s="134"/>
      <c r="J43" s="137">
        <f>SUM(J34:J41)</f>
        <v>0</v>
      </c>
      <c r="K43" s="138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112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2" t="str">
        <f>E7</f>
        <v>MŠ Naděje, K Hájku 2972, FM - oprava kanalizace</v>
      </c>
      <c r="F85" s="323"/>
      <c r="G85" s="323"/>
      <c r="H85" s="32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108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22" t="s">
        <v>842</v>
      </c>
      <c r="F87" s="299"/>
      <c r="G87" s="299"/>
      <c r="H87" s="299"/>
      <c r="I87" s="23"/>
      <c r="J87" s="23"/>
      <c r="K87" s="23"/>
      <c r="L87" s="21"/>
    </row>
    <row r="88" spans="1:31" s="1" customFormat="1" ht="12" customHeight="1">
      <c r="B88" s="22"/>
      <c r="C88" s="30" t="s">
        <v>110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26" t="s">
        <v>862</v>
      </c>
      <c r="F89" s="324"/>
      <c r="G89" s="324"/>
      <c r="H89" s="324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863</v>
      </c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269" t="str">
        <f>E13</f>
        <v>200_2 - Splašková kanalizace - venkovní část</v>
      </c>
      <c r="F91" s="324"/>
      <c r="G91" s="324"/>
      <c r="H91" s="324"/>
      <c r="I91" s="37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 xml:space="preserve"> </v>
      </c>
      <c r="G93" s="37"/>
      <c r="H93" s="37"/>
      <c r="I93" s="30" t="s">
        <v>22</v>
      </c>
      <c r="J93" s="67" t="str">
        <f>IF(J16="","",J16)</f>
        <v>19. 2. 2022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 xml:space="preserve"> </v>
      </c>
      <c r="G95" s="37"/>
      <c r="H95" s="37"/>
      <c r="I95" s="30" t="s">
        <v>29</v>
      </c>
      <c r="J95" s="33" t="str">
        <f>E25</f>
        <v xml:space="preserve"> 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27</v>
      </c>
      <c r="D96" s="37"/>
      <c r="E96" s="37"/>
      <c r="F96" s="28" t="str">
        <f>IF(E22="","",E22)</f>
        <v>Vyplň údaj</v>
      </c>
      <c r="G96" s="37"/>
      <c r="H96" s="37"/>
      <c r="I96" s="30" t="s">
        <v>31</v>
      </c>
      <c r="J96" s="33" t="str">
        <f>E28</f>
        <v xml:space="preserve"> 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0" t="s">
        <v>113</v>
      </c>
      <c r="D98" s="151"/>
      <c r="E98" s="151"/>
      <c r="F98" s="151"/>
      <c r="G98" s="151"/>
      <c r="H98" s="151"/>
      <c r="I98" s="151"/>
      <c r="J98" s="152" t="s">
        <v>114</v>
      </c>
      <c r="K98" s="151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3" t="s">
        <v>115</v>
      </c>
      <c r="D100" s="37"/>
      <c r="E100" s="37"/>
      <c r="F100" s="37"/>
      <c r="G100" s="37"/>
      <c r="H100" s="37"/>
      <c r="I100" s="37"/>
      <c r="J100" s="85">
        <f>J143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116</v>
      </c>
    </row>
    <row r="101" spans="1:47" s="9" customFormat="1" ht="24.95" customHeight="1">
      <c r="B101" s="154"/>
      <c r="C101" s="155"/>
      <c r="D101" s="156" t="s">
        <v>117</v>
      </c>
      <c r="E101" s="157"/>
      <c r="F101" s="157"/>
      <c r="G101" s="157"/>
      <c r="H101" s="157"/>
      <c r="I101" s="157"/>
      <c r="J101" s="158">
        <f>J144</f>
        <v>0</v>
      </c>
      <c r="K101" s="155"/>
      <c r="L101" s="159"/>
    </row>
    <row r="102" spans="1:47" s="10" customFormat="1" ht="19.899999999999999" customHeight="1">
      <c r="B102" s="160"/>
      <c r="C102" s="105"/>
      <c r="D102" s="161" t="s">
        <v>118</v>
      </c>
      <c r="E102" s="162"/>
      <c r="F102" s="162"/>
      <c r="G102" s="162"/>
      <c r="H102" s="162"/>
      <c r="I102" s="162"/>
      <c r="J102" s="163">
        <f>J145</f>
        <v>0</v>
      </c>
      <c r="K102" s="105"/>
      <c r="L102" s="164"/>
    </row>
    <row r="103" spans="1:47" s="10" customFormat="1" ht="14.85" customHeight="1">
      <c r="B103" s="160"/>
      <c r="C103" s="105"/>
      <c r="D103" s="161" t="s">
        <v>1107</v>
      </c>
      <c r="E103" s="162"/>
      <c r="F103" s="162"/>
      <c r="G103" s="162"/>
      <c r="H103" s="162"/>
      <c r="I103" s="162"/>
      <c r="J103" s="163">
        <f>J146</f>
        <v>0</v>
      </c>
      <c r="K103" s="105"/>
      <c r="L103" s="164"/>
    </row>
    <row r="104" spans="1:47" s="10" customFormat="1" ht="14.85" customHeight="1">
      <c r="B104" s="160"/>
      <c r="C104" s="105"/>
      <c r="D104" s="161" t="s">
        <v>119</v>
      </c>
      <c r="E104" s="162"/>
      <c r="F104" s="162"/>
      <c r="G104" s="162"/>
      <c r="H104" s="162"/>
      <c r="I104" s="162"/>
      <c r="J104" s="163">
        <f>J168</f>
        <v>0</v>
      </c>
      <c r="K104" s="105"/>
      <c r="L104" s="164"/>
    </row>
    <row r="105" spans="1:47" s="10" customFormat="1" ht="14.85" customHeight="1">
      <c r="B105" s="160"/>
      <c r="C105" s="105"/>
      <c r="D105" s="161" t="s">
        <v>120</v>
      </c>
      <c r="E105" s="162"/>
      <c r="F105" s="162"/>
      <c r="G105" s="162"/>
      <c r="H105" s="162"/>
      <c r="I105" s="162"/>
      <c r="J105" s="163">
        <f>J179</f>
        <v>0</v>
      </c>
      <c r="K105" s="105"/>
      <c r="L105" s="164"/>
    </row>
    <row r="106" spans="1:47" s="10" customFormat="1" ht="14.85" customHeight="1">
      <c r="B106" s="160"/>
      <c r="C106" s="105"/>
      <c r="D106" s="161" t="s">
        <v>121</v>
      </c>
      <c r="E106" s="162"/>
      <c r="F106" s="162"/>
      <c r="G106" s="162"/>
      <c r="H106" s="162"/>
      <c r="I106" s="162"/>
      <c r="J106" s="163">
        <f>J191</f>
        <v>0</v>
      </c>
      <c r="K106" s="105"/>
      <c r="L106" s="164"/>
    </row>
    <row r="107" spans="1:47" s="10" customFormat="1" ht="14.85" customHeight="1">
      <c r="B107" s="160"/>
      <c r="C107" s="105"/>
      <c r="D107" s="161" t="s">
        <v>1108</v>
      </c>
      <c r="E107" s="162"/>
      <c r="F107" s="162"/>
      <c r="G107" s="162"/>
      <c r="H107" s="162"/>
      <c r="I107" s="162"/>
      <c r="J107" s="163">
        <f>J226</f>
        <v>0</v>
      </c>
      <c r="K107" s="105"/>
      <c r="L107" s="164"/>
    </row>
    <row r="108" spans="1:47" s="10" customFormat="1" ht="19.899999999999999" customHeight="1">
      <c r="B108" s="160"/>
      <c r="C108" s="105"/>
      <c r="D108" s="161" t="s">
        <v>124</v>
      </c>
      <c r="E108" s="162"/>
      <c r="F108" s="162"/>
      <c r="G108" s="162"/>
      <c r="H108" s="162"/>
      <c r="I108" s="162"/>
      <c r="J108" s="163">
        <f>J234</f>
        <v>0</v>
      </c>
      <c r="K108" s="105"/>
      <c r="L108" s="164"/>
    </row>
    <row r="109" spans="1:47" s="10" customFormat="1" ht="14.85" customHeight="1">
      <c r="B109" s="160"/>
      <c r="C109" s="105"/>
      <c r="D109" s="161" t="s">
        <v>125</v>
      </c>
      <c r="E109" s="162"/>
      <c r="F109" s="162"/>
      <c r="G109" s="162"/>
      <c r="H109" s="162"/>
      <c r="I109" s="162"/>
      <c r="J109" s="163">
        <f>J235</f>
        <v>0</v>
      </c>
      <c r="K109" s="105"/>
      <c r="L109" s="164"/>
    </row>
    <row r="110" spans="1:47" s="10" customFormat="1" ht="19.899999999999999" customHeight="1">
      <c r="B110" s="160"/>
      <c r="C110" s="105"/>
      <c r="D110" s="161" t="s">
        <v>1109</v>
      </c>
      <c r="E110" s="162"/>
      <c r="F110" s="162"/>
      <c r="G110" s="162"/>
      <c r="H110" s="162"/>
      <c r="I110" s="162"/>
      <c r="J110" s="163">
        <f>J244</f>
        <v>0</v>
      </c>
      <c r="K110" s="105"/>
      <c r="L110" s="164"/>
    </row>
    <row r="111" spans="1:47" s="10" customFormat="1" ht="14.85" customHeight="1">
      <c r="B111" s="160"/>
      <c r="C111" s="105"/>
      <c r="D111" s="161" t="s">
        <v>1110</v>
      </c>
      <c r="E111" s="162"/>
      <c r="F111" s="162"/>
      <c r="G111" s="162"/>
      <c r="H111" s="162"/>
      <c r="I111" s="162"/>
      <c r="J111" s="163">
        <f>J245</f>
        <v>0</v>
      </c>
      <c r="K111" s="105"/>
      <c r="L111" s="164"/>
    </row>
    <row r="112" spans="1:47" s="10" customFormat="1" ht="19.899999999999999" customHeight="1">
      <c r="B112" s="160"/>
      <c r="C112" s="105"/>
      <c r="D112" s="161" t="s">
        <v>1111</v>
      </c>
      <c r="E112" s="162"/>
      <c r="F112" s="162"/>
      <c r="G112" s="162"/>
      <c r="H112" s="162"/>
      <c r="I112" s="162"/>
      <c r="J112" s="163">
        <f>J252</f>
        <v>0</v>
      </c>
      <c r="K112" s="105"/>
      <c r="L112" s="164"/>
    </row>
    <row r="113" spans="1:31" s="10" customFormat="1" ht="14.85" customHeight="1">
      <c r="B113" s="160"/>
      <c r="C113" s="105"/>
      <c r="D113" s="161" t="s">
        <v>1112</v>
      </c>
      <c r="E113" s="162"/>
      <c r="F113" s="162"/>
      <c r="G113" s="162"/>
      <c r="H113" s="162"/>
      <c r="I113" s="162"/>
      <c r="J113" s="163">
        <f>J253</f>
        <v>0</v>
      </c>
      <c r="K113" s="105"/>
      <c r="L113" s="164"/>
    </row>
    <row r="114" spans="1:31" s="10" customFormat="1" ht="14.85" customHeight="1">
      <c r="B114" s="160"/>
      <c r="C114" s="105"/>
      <c r="D114" s="161" t="s">
        <v>1113</v>
      </c>
      <c r="E114" s="162"/>
      <c r="F114" s="162"/>
      <c r="G114" s="162"/>
      <c r="H114" s="162"/>
      <c r="I114" s="162"/>
      <c r="J114" s="163">
        <f>J262</f>
        <v>0</v>
      </c>
      <c r="K114" s="105"/>
      <c r="L114" s="164"/>
    </row>
    <row r="115" spans="1:31" s="10" customFormat="1" ht="19.899999999999999" customHeight="1">
      <c r="B115" s="160"/>
      <c r="C115" s="105"/>
      <c r="D115" s="161" t="s">
        <v>130</v>
      </c>
      <c r="E115" s="162"/>
      <c r="F115" s="162"/>
      <c r="G115" s="162"/>
      <c r="H115" s="162"/>
      <c r="I115" s="162"/>
      <c r="J115" s="163">
        <f>J269</f>
        <v>0</v>
      </c>
      <c r="K115" s="105"/>
      <c r="L115" s="164"/>
    </row>
    <row r="116" spans="1:31" s="10" customFormat="1" ht="14.85" customHeight="1">
      <c r="B116" s="160"/>
      <c r="C116" s="105"/>
      <c r="D116" s="161" t="s">
        <v>1114</v>
      </c>
      <c r="E116" s="162"/>
      <c r="F116" s="162"/>
      <c r="G116" s="162"/>
      <c r="H116" s="162"/>
      <c r="I116" s="162"/>
      <c r="J116" s="163">
        <f>J270</f>
        <v>0</v>
      </c>
      <c r="K116" s="105"/>
      <c r="L116" s="164"/>
    </row>
    <row r="117" spans="1:31" s="10" customFormat="1" ht="19.899999999999999" customHeight="1">
      <c r="B117" s="160"/>
      <c r="C117" s="105"/>
      <c r="D117" s="161" t="s">
        <v>135</v>
      </c>
      <c r="E117" s="162"/>
      <c r="F117" s="162"/>
      <c r="G117" s="162"/>
      <c r="H117" s="162"/>
      <c r="I117" s="162"/>
      <c r="J117" s="163">
        <f>J281</f>
        <v>0</v>
      </c>
      <c r="K117" s="105"/>
      <c r="L117" s="164"/>
    </row>
    <row r="118" spans="1:31" s="10" customFormat="1" ht="19.899999999999999" customHeight="1">
      <c r="B118" s="160"/>
      <c r="C118" s="105"/>
      <c r="D118" s="161" t="s">
        <v>136</v>
      </c>
      <c r="E118" s="162"/>
      <c r="F118" s="162"/>
      <c r="G118" s="162"/>
      <c r="H118" s="162"/>
      <c r="I118" s="162"/>
      <c r="J118" s="163">
        <f>J292</f>
        <v>0</v>
      </c>
      <c r="K118" s="105"/>
      <c r="L118" s="164"/>
    </row>
    <row r="119" spans="1:31" s="9" customFormat="1" ht="24.95" customHeight="1">
      <c r="B119" s="154"/>
      <c r="C119" s="155"/>
      <c r="D119" s="156" t="s">
        <v>150</v>
      </c>
      <c r="E119" s="157"/>
      <c r="F119" s="157"/>
      <c r="G119" s="157"/>
      <c r="H119" s="157"/>
      <c r="I119" s="157"/>
      <c r="J119" s="158">
        <f>J294</f>
        <v>0</v>
      </c>
      <c r="K119" s="155"/>
      <c r="L119" s="159"/>
    </row>
    <row r="120" spans="1:31" s="2" customFormat="1" ht="21.7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6.95" customHeight="1">
      <c r="A121" s="35"/>
      <c r="B121" s="55"/>
      <c r="C121" s="56"/>
      <c r="D121" s="56"/>
      <c r="E121" s="56"/>
      <c r="F121" s="56"/>
      <c r="G121" s="56"/>
      <c r="H121" s="56"/>
      <c r="I121" s="56"/>
      <c r="J121" s="56"/>
      <c r="K121" s="56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5" spans="1:31" s="2" customFormat="1" ht="6.95" customHeight="1">
      <c r="A125" s="35"/>
      <c r="B125" s="57"/>
      <c r="C125" s="58"/>
      <c r="D125" s="58"/>
      <c r="E125" s="58"/>
      <c r="F125" s="58"/>
      <c r="G125" s="58"/>
      <c r="H125" s="58"/>
      <c r="I125" s="58"/>
      <c r="J125" s="58"/>
      <c r="K125" s="58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24.95" customHeight="1">
      <c r="A126" s="35"/>
      <c r="B126" s="36"/>
      <c r="C126" s="24" t="s">
        <v>151</v>
      </c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6.9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2" customHeight="1">
      <c r="A128" s="35"/>
      <c r="B128" s="36"/>
      <c r="C128" s="30" t="s">
        <v>16</v>
      </c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3" s="2" customFormat="1" ht="16.5" customHeight="1">
      <c r="A129" s="35"/>
      <c r="B129" s="36"/>
      <c r="C129" s="37"/>
      <c r="D129" s="37"/>
      <c r="E129" s="322" t="str">
        <f>E7</f>
        <v>MŠ Naděje, K Hájku 2972, FM - oprava kanalizace</v>
      </c>
      <c r="F129" s="323"/>
      <c r="G129" s="323"/>
      <c r="H129" s="323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3" s="1" customFormat="1" ht="12" customHeight="1">
      <c r="B130" s="22"/>
      <c r="C130" s="30" t="s">
        <v>108</v>
      </c>
      <c r="D130" s="23"/>
      <c r="E130" s="23"/>
      <c r="F130" s="23"/>
      <c r="G130" s="23"/>
      <c r="H130" s="23"/>
      <c r="I130" s="23"/>
      <c r="J130" s="23"/>
      <c r="K130" s="23"/>
      <c r="L130" s="21"/>
    </row>
    <row r="131" spans="1:63" s="1" customFormat="1" ht="16.5" customHeight="1">
      <c r="B131" s="22"/>
      <c r="C131" s="23"/>
      <c r="D131" s="23"/>
      <c r="E131" s="322" t="s">
        <v>842</v>
      </c>
      <c r="F131" s="299"/>
      <c r="G131" s="299"/>
      <c r="H131" s="299"/>
      <c r="I131" s="23"/>
      <c r="J131" s="23"/>
      <c r="K131" s="23"/>
      <c r="L131" s="21"/>
    </row>
    <row r="132" spans="1:63" s="1" customFormat="1" ht="12" customHeight="1">
      <c r="B132" s="22"/>
      <c r="C132" s="30" t="s">
        <v>110</v>
      </c>
      <c r="D132" s="23"/>
      <c r="E132" s="23"/>
      <c r="F132" s="23"/>
      <c r="G132" s="23"/>
      <c r="H132" s="23"/>
      <c r="I132" s="23"/>
      <c r="J132" s="23"/>
      <c r="K132" s="23"/>
      <c r="L132" s="21"/>
    </row>
    <row r="133" spans="1:63" s="2" customFormat="1" ht="16.5" customHeight="1">
      <c r="A133" s="35"/>
      <c r="B133" s="36"/>
      <c r="C133" s="37"/>
      <c r="D133" s="37"/>
      <c r="E133" s="326" t="s">
        <v>862</v>
      </c>
      <c r="F133" s="324"/>
      <c r="G133" s="324"/>
      <c r="H133" s="324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3" s="2" customFormat="1" ht="12" customHeight="1">
      <c r="A134" s="35"/>
      <c r="B134" s="36"/>
      <c r="C134" s="30" t="s">
        <v>863</v>
      </c>
      <c r="D134" s="37"/>
      <c r="E134" s="37"/>
      <c r="F134" s="37"/>
      <c r="G134" s="37"/>
      <c r="H134" s="37"/>
      <c r="I134" s="37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3" s="2" customFormat="1" ht="16.5" customHeight="1">
      <c r="A135" s="35"/>
      <c r="B135" s="36"/>
      <c r="C135" s="37"/>
      <c r="D135" s="37"/>
      <c r="E135" s="269" t="str">
        <f>E13</f>
        <v>200_2 - Splašková kanalizace - venkovní část</v>
      </c>
      <c r="F135" s="324"/>
      <c r="G135" s="324"/>
      <c r="H135" s="324"/>
      <c r="I135" s="37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3" s="2" customFormat="1" ht="6.95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3" s="2" customFormat="1" ht="12" customHeight="1">
      <c r="A137" s="35"/>
      <c r="B137" s="36"/>
      <c r="C137" s="30" t="s">
        <v>20</v>
      </c>
      <c r="D137" s="37"/>
      <c r="E137" s="37"/>
      <c r="F137" s="28" t="str">
        <f>F16</f>
        <v xml:space="preserve"> </v>
      </c>
      <c r="G137" s="37"/>
      <c r="H137" s="37"/>
      <c r="I137" s="30" t="s">
        <v>22</v>
      </c>
      <c r="J137" s="67" t="str">
        <f>IF(J16="","",J16)</f>
        <v>19. 2. 2022</v>
      </c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63" s="2" customFormat="1" ht="6.95" customHeight="1">
      <c r="A138" s="35"/>
      <c r="B138" s="36"/>
      <c r="C138" s="37"/>
      <c r="D138" s="37"/>
      <c r="E138" s="37"/>
      <c r="F138" s="37"/>
      <c r="G138" s="37"/>
      <c r="H138" s="37"/>
      <c r="I138" s="37"/>
      <c r="J138" s="37"/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63" s="2" customFormat="1" ht="15.2" customHeight="1">
      <c r="A139" s="35"/>
      <c r="B139" s="36"/>
      <c r="C139" s="30" t="s">
        <v>24</v>
      </c>
      <c r="D139" s="37"/>
      <c r="E139" s="37"/>
      <c r="F139" s="28" t="str">
        <f>E19</f>
        <v xml:space="preserve"> </v>
      </c>
      <c r="G139" s="37"/>
      <c r="H139" s="37"/>
      <c r="I139" s="30" t="s">
        <v>29</v>
      </c>
      <c r="J139" s="33" t="str">
        <f>E25</f>
        <v xml:space="preserve"> </v>
      </c>
      <c r="K139" s="37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63" s="2" customFormat="1" ht="15.2" customHeight="1">
      <c r="A140" s="35"/>
      <c r="B140" s="36"/>
      <c r="C140" s="30" t="s">
        <v>27</v>
      </c>
      <c r="D140" s="37"/>
      <c r="E140" s="37"/>
      <c r="F140" s="28" t="str">
        <f>IF(E22="","",E22)</f>
        <v>Vyplň údaj</v>
      </c>
      <c r="G140" s="37"/>
      <c r="H140" s="37"/>
      <c r="I140" s="30" t="s">
        <v>31</v>
      </c>
      <c r="J140" s="33" t="str">
        <f>E28</f>
        <v xml:space="preserve"> </v>
      </c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63" s="2" customFormat="1" ht="10.35" customHeight="1">
      <c r="A141" s="35"/>
      <c r="B141" s="36"/>
      <c r="C141" s="37"/>
      <c r="D141" s="37"/>
      <c r="E141" s="37"/>
      <c r="F141" s="37"/>
      <c r="G141" s="37"/>
      <c r="H141" s="37"/>
      <c r="I141" s="37"/>
      <c r="J141" s="37"/>
      <c r="K141" s="37"/>
      <c r="L141" s="52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pans="1:63" s="11" customFormat="1" ht="29.25" customHeight="1">
      <c r="A142" s="165"/>
      <c r="B142" s="166"/>
      <c r="C142" s="167" t="s">
        <v>152</v>
      </c>
      <c r="D142" s="168" t="s">
        <v>58</v>
      </c>
      <c r="E142" s="168" t="s">
        <v>54</v>
      </c>
      <c r="F142" s="168" t="s">
        <v>55</v>
      </c>
      <c r="G142" s="168" t="s">
        <v>153</v>
      </c>
      <c r="H142" s="168" t="s">
        <v>154</v>
      </c>
      <c r="I142" s="168" t="s">
        <v>155</v>
      </c>
      <c r="J142" s="169" t="s">
        <v>114</v>
      </c>
      <c r="K142" s="170" t="s">
        <v>156</v>
      </c>
      <c r="L142" s="171"/>
      <c r="M142" s="76" t="s">
        <v>1</v>
      </c>
      <c r="N142" s="77" t="s">
        <v>37</v>
      </c>
      <c r="O142" s="77" t="s">
        <v>157</v>
      </c>
      <c r="P142" s="77" t="s">
        <v>158</v>
      </c>
      <c r="Q142" s="77" t="s">
        <v>159</v>
      </c>
      <c r="R142" s="77" t="s">
        <v>160</v>
      </c>
      <c r="S142" s="77" t="s">
        <v>161</v>
      </c>
      <c r="T142" s="78" t="s">
        <v>162</v>
      </c>
      <c r="U142" s="165"/>
      <c r="V142" s="165"/>
      <c r="W142" s="165"/>
      <c r="X142" s="165"/>
      <c r="Y142" s="165"/>
      <c r="Z142" s="165"/>
      <c r="AA142" s="165"/>
      <c r="AB142" s="165"/>
      <c r="AC142" s="165"/>
      <c r="AD142" s="165"/>
      <c r="AE142" s="165"/>
    </row>
    <row r="143" spans="1:63" s="2" customFormat="1" ht="22.9" customHeight="1">
      <c r="A143" s="35"/>
      <c r="B143" s="36"/>
      <c r="C143" s="83" t="s">
        <v>163</v>
      </c>
      <c r="D143" s="37"/>
      <c r="E143" s="37"/>
      <c r="F143" s="37"/>
      <c r="G143" s="37"/>
      <c r="H143" s="37"/>
      <c r="I143" s="37"/>
      <c r="J143" s="172">
        <f>BK143</f>
        <v>0</v>
      </c>
      <c r="K143" s="37"/>
      <c r="L143" s="40"/>
      <c r="M143" s="79"/>
      <c r="N143" s="173"/>
      <c r="O143" s="80"/>
      <c r="P143" s="174">
        <f>P144+P294</f>
        <v>0</v>
      </c>
      <c r="Q143" s="80"/>
      <c r="R143" s="174">
        <f>R144+R294</f>
        <v>18.567786939999998</v>
      </c>
      <c r="S143" s="80"/>
      <c r="T143" s="175">
        <f>T144+T294</f>
        <v>2.6637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72</v>
      </c>
      <c r="AU143" s="18" t="s">
        <v>116</v>
      </c>
      <c r="BK143" s="176">
        <f>BK144+BK294</f>
        <v>0</v>
      </c>
    </row>
    <row r="144" spans="1:63" s="12" customFormat="1" ht="25.9" customHeight="1">
      <c r="B144" s="177"/>
      <c r="C144" s="178"/>
      <c r="D144" s="179" t="s">
        <v>72</v>
      </c>
      <c r="E144" s="180" t="s">
        <v>164</v>
      </c>
      <c r="F144" s="180" t="s">
        <v>165</v>
      </c>
      <c r="G144" s="178"/>
      <c r="H144" s="178"/>
      <c r="I144" s="181"/>
      <c r="J144" s="182">
        <f>BK144</f>
        <v>0</v>
      </c>
      <c r="K144" s="178"/>
      <c r="L144" s="183"/>
      <c r="M144" s="184"/>
      <c r="N144" s="185"/>
      <c r="O144" s="185"/>
      <c r="P144" s="186">
        <f>P145+P234+P244+P252+P269+P281+P292</f>
        <v>0</v>
      </c>
      <c r="Q144" s="185"/>
      <c r="R144" s="186">
        <f>R145+R234+R244+R252+R269+R281+R292</f>
        <v>18.567786939999998</v>
      </c>
      <c r="S144" s="185"/>
      <c r="T144" s="187">
        <f>T145+T234+T244+T252+T269+T281+T292</f>
        <v>2.6637</v>
      </c>
      <c r="AR144" s="188" t="s">
        <v>80</v>
      </c>
      <c r="AT144" s="189" t="s">
        <v>72</v>
      </c>
      <c r="AU144" s="189" t="s">
        <v>73</v>
      </c>
      <c r="AY144" s="188" t="s">
        <v>166</v>
      </c>
      <c r="BK144" s="190">
        <f>BK145+BK234+BK244+BK252+BK269+BK281+BK292</f>
        <v>0</v>
      </c>
    </row>
    <row r="145" spans="1:65" s="12" customFormat="1" ht="22.9" customHeight="1">
      <c r="B145" s="177"/>
      <c r="C145" s="178"/>
      <c r="D145" s="179" t="s">
        <v>72</v>
      </c>
      <c r="E145" s="191" t="s">
        <v>80</v>
      </c>
      <c r="F145" s="191" t="s">
        <v>167</v>
      </c>
      <c r="G145" s="178"/>
      <c r="H145" s="178"/>
      <c r="I145" s="181"/>
      <c r="J145" s="192">
        <f>BK145</f>
        <v>0</v>
      </c>
      <c r="K145" s="178"/>
      <c r="L145" s="183"/>
      <c r="M145" s="184"/>
      <c r="N145" s="185"/>
      <c r="O145" s="185"/>
      <c r="P145" s="186">
        <f>P146+P168+P179+P191+P226</f>
        <v>0</v>
      </c>
      <c r="Q145" s="185"/>
      <c r="R145" s="186">
        <f>R146+R168+R179+R191+R226</f>
        <v>11.74498</v>
      </c>
      <c r="S145" s="185"/>
      <c r="T145" s="187">
        <f>T146+T168+T179+T191+T226</f>
        <v>2.6637</v>
      </c>
      <c r="AR145" s="188" t="s">
        <v>80</v>
      </c>
      <c r="AT145" s="189" t="s">
        <v>72</v>
      </c>
      <c r="AU145" s="189" t="s">
        <v>80</v>
      </c>
      <c r="AY145" s="188" t="s">
        <v>166</v>
      </c>
      <c r="BK145" s="190">
        <f>BK146+BK168+BK179+BK191+BK226</f>
        <v>0</v>
      </c>
    </row>
    <row r="146" spans="1:65" s="12" customFormat="1" ht="20.85" customHeight="1">
      <c r="B146" s="177"/>
      <c r="C146" s="178"/>
      <c r="D146" s="179" t="s">
        <v>72</v>
      </c>
      <c r="E146" s="191" t="s">
        <v>231</v>
      </c>
      <c r="F146" s="191" t="s">
        <v>1115</v>
      </c>
      <c r="G146" s="178"/>
      <c r="H146" s="178"/>
      <c r="I146" s="181"/>
      <c r="J146" s="192">
        <f>BK146</f>
        <v>0</v>
      </c>
      <c r="K146" s="178"/>
      <c r="L146" s="183"/>
      <c r="M146" s="184"/>
      <c r="N146" s="185"/>
      <c r="O146" s="185"/>
      <c r="P146" s="186">
        <f>SUM(P147:P167)</f>
        <v>0</v>
      </c>
      <c r="Q146" s="185"/>
      <c r="R146" s="186">
        <f>SUM(R147:R167)</f>
        <v>4.8799999999999996E-2</v>
      </c>
      <c r="S146" s="185"/>
      <c r="T146" s="187">
        <f>SUM(T147:T167)</f>
        <v>2.6637</v>
      </c>
      <c r="AR146" s="188" t="s">
        <v>80</v>
      </c>
      <c r="AT146" s="189" t="s">
        <v>72</v>
      </c>
      <c r="AU146" s="189" t="s">
        <v>82</v>
      </c>
      <c r="AY146" s="188" t="s">
        <v>166</v>
      </c>
      <c r="BK146" s="190">
        <f>SUM(BK147:BK167)</f>
        <v>0</v>
      </c>
    </row>
    <row r="147" spans="1:65" s="2" customFormat="1" ht="24.2" customHeight="1">
      <c r="A147" s="35"/>
      <c r="B147" s="36"/>
      <c r="C147" s="193" t="s">
        <v>80</v>
      </c>
      <c r="D147" s="193" t="s">
        <v>170</v>
      </c>
      <c r="E147" s="194" t="s">
        <v>1116</v>
      </c>
      <c r="F147" s="195" t="s">
        <v>1117</v>
      </c>
      <c r="G147" s="196" t="s">
        <v>234</v>
      </c>
      <c r="H147" s="197">
        <v>4.62</v>
      </c>
      <c r="I147" s="198"/>
      <c r="J147" s="199">
        <f>ROUND(I147*H147,2)</f>
        <v>0</v>
      </c>
      <c r="K147" s="200"/>
      <c r="L147" s="40"/>
      <c r="M147" s="201" t="s">
        <v>1</v>
      </c>
      <c r="N147" s="202" t="s">
        <v>38</v>
      </c>
      <c r="O147" s="72"/>
      <c r="P147" s="203">
        <f>O147*H147</f>
        <v>0</v>
      </c>
      <c r="Q147" s="203">
        <v>0</v>
      </c>
      <c r="R147" s="203">
        <f>Q147*H147</f>
        <v>0</v>
      </c>
      <c r="S147" s="203">
        <v>0.28999999999999998</v>
      </c>
      <c r="T147" s="204">
        <f>S147*H147</f>
        <v>1.3397999999999999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5" t="s">
        <v>174</v>
      </c>
      <c r="AT147" s="205" t="s">
        <v>170</v>
      </c>
      <c r="AU147" s="205" t="s">
        <v>99</v>
      </c>
      <c r="AY147" s="18" t="s">
        <v>166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8" t="s">
        <v>80</v>
      </c>
      <c r="BK147" s="206">
        <f>ROUND(I147*H147,2)</f>
        <v>0</v>
      </c>
      <c r="BL147" s="18" t="s">
        <v>174</v>
      </c>
      <c r="BM147" s="205" t="s">
        <v>1118</v>
      </c>
    </row>
    <row r="148" spans="1:65" s="13" customFormat="1" ht="11.25">
      <c r="B148" s="207"/>
      <c r="C148" s="208"/>
      <c r="D148" s="209" t="s">
        <v>176</v>
      </c>
      <c r="E148" s="210" t="s">
        <v>1</v>
      </c>
      <c r="F148" s="211" t="s">
        <v>1119</v>
      </c>
      <c r="G148" s="208"/>
      <c r="H148" s="212">
        <v>4.62</v>
      </c>
      <c r="I148" s="213"/>
      <c r="J148" s="208"/>
      <c r="K148" s="208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176</v>
      </c>
      <c r="AU148" s="218" t="s">
        <v>99</v>
      </c>
      <c r="AV148" s="13" t="s">
        <v>82</v>
      </c>
      <c r="AW148" s="13" t="s">
        <v>30</v>
      </c>
      <c r="AX148" s="13" t="s">
        <v>73</v>
      </c>
      <c r="AY148" s="218" t="s">
        <v>166</v>
      </c>
    </row>
    <row r="149" spans="1:65" s="14" customFormat="1" ht="11.25">
      <c r="B149" s="219"/>
      <c r="C149" s="220"/>
      <c r="D149" s="209" t="s">
        <v>176</v>
      </c>
      <c r="E149" s="221" t="s">
        <v>1</v>
      </c>
      <c r="F149" s="222" t="s">
        <v>178</v>
      </c>
      <c r="G149" s="220"/>
      <c r="H149" s="223">
        <v>4.62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176</v>
      </c>
      <c r="AU149" s="229" t="s">
        <v>99</v>
      </c>
      <c r="AV149" s="14" t="s">
        <v>99</v>
      </c>
      <c r="AW149" s="14" t="s">
        <v>30</v>
      </c>
      <c r="AX149" s="14" t="s">
        <v>80</v>
      </c>
      <c r="AY149" s="229" t="s">
        <v>166</v>
      </c>
    </row>
    <row r="150" spans="1:65" s="2" customFormat="1" ht="24.2" customHeight="1">
      <c r="A150" s="35"/>
      <c r="B150" s="36"/>
      <c r="C150" s="193" t="s">
        <v>82</v>
      </c>
      <c r="D150" s="193" t="s">
        <v>170</v>
      </c>
      <c r="E150" s="194" t="s">
        <v>1120</v>
      </c>
      <c r="F150" s="195" t="s">
        <v>1121</v>
      </c>
      <c r="G150" s="196" t="s">
        <v>234</v>
      </c>
      <c r="H150" s="197">
        <v>4.62</v>
      </c>
      <c r="I150" s="198"/>
      <c r="J150" s="199">
        <f>ROUND(I150*H150,2)</f>
        <v>0</v>
      </c>
      <c r="K150" s="200"/>
      <c r="L150" s="40"/>
      <c r="M150" s="201" t="s">
        <v>1</v>
      </c>
      <c r="N150" s="202" t="s">
        <v>38</v>
      </c>
      <c r="O150" s="72"/>
      <c r="P150" s="203">
        <f>O150*H150</f>
        <v>0</v>
      </c>
      <c r="Q150" s="203">
        <v>0</v>
      </c>
      <c r="R150" s="203">
        <f>Q150*H150</f>
        <v>0</v>
      </c>
      <c r="S150" s="203">
        <v>0.22</v>
      </c>
      <c r="T150" s="204">
        <f>S150*H150</f>
        <v>1.0164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5" t="s">
        <v>174</v>
      </c>
      <c r="AT150" s="205" t="s">
        <v>170</v>
      </c>
      <c r="AU150" s="205" t="s">
        <v>99</v>
      </c>
      <c r="AY150" s="18" t="s">
        <v>166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8" t="s">
        <v>80</v>
      </c>
      <c r="BK150" s="206">
        <f>ROUND(I150*H150,2)</f>
        <v>0</v>
      </c>
      <c r="BL150" s="18" t="s">
        <v>174</v>
      </c>
      <c r="BM150" s="205" t="s">
        <v>1122</v>
      </c>
    </row>
    <row r="151" spans="1:65" s="13" customFormat="1" ht="11.25">
      <c r="B151" s="207"/>
      <c r="C151" s="208"/>
      <c r="D151" s="209" t="s">
        <v>176</v>
      </c>
      <c r="E151" s="210" t="s">
        <v>1</v>
      </c>
      <c r="F151" s="211" t="s">
        <v>1119</v>
      </c>
      <c r="G151" s="208"/>
      <c r="H151" s="212">
        <v>4.62</v>
      </c>
      <c r="I151" s="213"/>
      <c r="J151" s="208"/>
      <c r="K151" s="208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176</v>
      </c>
      <c r="AU151" s="218" t="s">
        <v>99</v>
      </c>
      <c r="AV151" s="13" t="s">
        <v>82</v>
      </c>
      <c r="AW151" s="13" t="s">
        <v>30</v>
      </c>
      <c r="AX151" s="13" t="s">
        <v>73</v>
      </c>
      <c r="AY151" s="218" t="s">
        <v>166</v>
      </c>
    </row>
    <row r="152" spans="1:65" s="14" customFormat="1" ht="11.25">
      <c r="B152" s="219"/>
      <c r="C152" s="220"/>
      <c r="D152" s="209" t="s">
        <v>176</v>
      </c>
      <c r="E152" s="221" t="s">
        <v>1</v>
      </c>
      <c r="F152" s="222" t="s">
        <v>178</v>
      </c>
      <c r="G152" s="220"/>
      <c r="H152" s="223">
        <v>4.62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176</v>
      </c>
      <c r="AU152" s="229" t="s">
        <v>99</v>
      </c>
      <c r="AV152" s="14" t="s">
        <v>99</v>
      </c>
      <c r="AW152" s="14" t="s">
        <v>30</v>
      </c>
      <c r="AX152" s="14" t="s">
        <v>80</v>
      </c>
      <c r="AY152" s="229" t="s">
        <v>166</v>
      </c>
    </row>
    <row r="153" spans="1:65" s="2" customFormat="1" ht="16.5" customHeight="1">
      <c r="A153" s="35"/>
      <c r="B153" s="36"/>
      <c r="C153" s="193" t="s">
        <v>99</v>
      </c>
      <c r="D153" s="193" t="s">
        <v>170</v>
      </c>
      <c r="E153" s="194" t="s">
        <v>1123</v>
      </c>
      <c r="F153" s="195" t="s">
        <v>1124</v>
      </c>
      <c r="G153" s="196" t="s">
        <v>436</v>
      </c>
      <c r="H153" s="197">
        <v>1.5</v>
      </c>
      <c r="I153" s="198"/>
      <c r="J153" s="199">
        <f>ROUND(I153*H153,2)</f>
        <v>0</v>
      </c>
      <c r="K153" s="200"/>
      <c r="L153" s="40"/>
      <c r="M153" s="201" t="s">
        <v>1</v>
      </c>
      <c r="N153" s="202" t="s">
        <v>38</v>
      </c>
      <c r="O153" s="72"/>
      <c r="P153" s="203">
        <f>O153*H153</f>
        <v>0</v>
      </c>
      <c r="Q153" s="203">
        <v>0</v>
      </c>
      <c r="R153" s="203">
        <f>Q153*H153</f>
        <v>0</v>
      </c>
      <c r="S153" s="203">
        <v>0.20499999999999999</v>
      </c>
      <c r="T153" s="204">
        <f>S153*H153</f>
        <v>0.3075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5" t="s">
        <v>174</v>
      </c>
      <c r="AT153" s="205" t="s">
        <v>170</v>
      </c>
      <c r="AU153" s="205" t="s">
        <v>99</v>
      </c>
      <c r="AY153" s="18" t="s">
        <v>166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8" t="s">
        <v>80</v>
      </c>
      <c r="BK153" s="206">
        <f>ROUND(I153*H153,2)</f>
        <v>0</v>
      </c>
      <c r="BL153" s="18" t="s">
        <v>174</v>
      </c>
      <c r="BM153" s="205" t="s">
        <v>1125</v>
      </c>
    </row>
    <row r="154" spans="1:65" s="13" customFormat="1" ht="11.25">
      <c r="B154" s="207"/>
      <c r="C154" s="208"/>
      <c r="D154" s="209" t="s">
        <v>176</v>
      </c>
      <c r="E154" s="210" t="s">
        <v>1</v>
      </c>
      <c r="F154" s="211" t="s">
        <v>1126</v>
      </c>
      <c r="G154" s="208"/>
      <c r="H154" s="212">
        <v>1.5</v>
      </c>
      <c r="I154" s="213"/>
      <c r="J154" s="208"/>
      <c r="K154" s="208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176</v>
      </c>
      <c r="AU154" s="218" t="s">
        <v>99</v>
      </c>
      <c r="AV154" s="13" t="s">
        <v>82</v>
      </c>
      <c r="AW154" s="13" t="s">
        <v>30</v>
      </c>
      <c r="AX154" s="13" t="s">
        <v>73</v>
      </c>
      <c r="AY154" s="218" t="s">
        <v>166</v>
      </c>
    </row>
    <row r="155" spans="1:65" s="14" customFormat="1" ht="11.25">
      <c r="B155" s="219"/>
      <c r="C155" s="220"/>
      <c r="D155" s="209" t="s">
        <v>176</v>
      </c>
      <c r="E155" s="221" t="s">
        <v>1</v>
      </c>
      <c r="F155" s="222" t="s">
        <v>178</v>
      </c>
      <c r="G155" s="220"/>
      <c r="H155" s="223">
        <v>1.5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176</v>
      </c>
      <c r="AU155" s="229" t="s">
        <v>99</v>
      </c>
      <c r="AV155" s="14" t="s">
        <v>99</v>
      </c>
      <c r="AW155" s="14" t="s">
        <v>30</v>
      </c>
      <c r="AX155" s="14" t="s">
        <v>80</v>
      </c>
      <c r="AY155" s="229" t="s">
        <v>166</v>
      </c>
    </row>
    <row r="156" spans="1:65" s="2" customFormat="1" ht="24.2" customHeight="1">
      <c r="A156" s="35"/>
      <c r="B156" s="36"/>
      <c r="C156" s="193" t="s">
        <v>174</v>
      </c>
      <c r="D156" s="193" t="s">
        <v>170</v>
      </c>
      <c r="E156" s="194" t="s">
        <v>1127</v>
      </c>
      <c r="F156" s="195" t="s">
        <v>1128</v>
      </c>
      <c r="G156" s="196" t="s">
        <v>436</v>
      </c>
      <c r="H156" s="197">
        <v>1</v>
      </c>
      <c r="I156" s="198"/>
      <c r="J156" s="199">
        <f>ROUND(I156*H156,2)</f>
        <v>0</v>
      </c>
      <c r="K156" s="200"/>
      <c r="L156" s="40"/>
      <c r="M156" s="201" t="s">
        <v>1</v>
      </c>
      <c r="N156" s="202" t="s">
        <v>38</v>
      </c>
      <c r="O156" s="72"/>
      <c r="P156" s="203">
        <f>O156*H156</f>
        <v>0</v>
      </c>
      <c r="Q156" s="203">
        <v>3.6900000000000002E-2</v>
      </c>
      <c r="R156" s="203">
        <f>Q156*H156</f>
        <v>3.6900000000000002E-2</v>
      </c>
      <c r="S156" s="203">
        <v>0</v>
      </c>
      <c r="T156" s="20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5" t="s">
        <v>174</v>
      </c>
      <c r="AT156" s="205" t="s">
        <v>170</v>
      </c>
      <c r="AU156" s="205" t="s">
        <v>99</v>
      </c>
      <c r="AY156" s="18" t="s">
        <v>166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8" t="s">
        <v>80</v>
      </c>
      <c r="BK156" s="206">
        <f>ROUND(I156*H156,2)</f>
        <v>0</v>
      </c>
      <c r="BL156" s="18" t="s">
        <v>174</v>
      </c>
      <c r="BM156" s="205" t="s">
        <v>1129</v>
      </c>
    </row>
    <row r="157" spans="1:65" s="13" customFormat="1" ht="11.25">
      <c r="B157" s="207"/>
      <c r="C157" s="208"/>
      <c r="D157" s="209" t="s">
        <v>176</v>
      </c>
      <c r="E157" s="210" t="s">
        <v>1</v>
      </c>
      <c r="F157" s="211" t="s">
        <v>1130</v>
      </c>
      <c r="G157" s="208"/>
      <c r="H157" s="212">
        <v>1</v>
      </c>
      <c r="I157" s="213"/>
      <c r="J157" s="208"/>
      <c r="K157" s="208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176</v>
      </c>
      <c r="AU157" s="218" t="s">
        <v>99</v>
      </c>
      <c r="AV157" s="13" t="s">
        <v>82</v>
      </c>
      <c r="AW157" s="13" t="s">
        <v>30</v>
      </c>
      <c r="AX157" s="13" t="s">
        <v>73</v>
      </c>
      <c r="AY157" s="218" t="s">
        <v>166</v>
      </c>
    </row>
    <row r="158" spans="1:65" s="14" customFormat="1" ht="11.25">
      <c r="B158" s="219"/>
      <c r="C158" s="220"/>
      <c r="D158" s="209" t="s">
        <v>176</v>
      </c>
      <c r="E158" s="221" t="s">
        <v>1</v>
      </c>
      <c r="F158" s="222" t="s">
        <v>178</v>
      </c>
      <c r="G158" s="220"/>
      <c r="H158" s="223">
        <v>1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176</v>
      </c>
      <c r="AU158" s="229" t="s">
        <v>99</v>
      </c>
      <c r="AV158" s="14" t="s">
        <v>99</v>
      </c>
      <c r="AW158" s="14" t="s">
        <v>30</v>
      </c>
      <c r="AX158" s="14" t="s">
        <v>80</v>
      </c>
      <c r="AY158" s="229" t="s">
        <v>166</v>
      </c>
    </row>
    <row r="159" spans="1:65" s="2" customFormat="1" ht="24.2" customHeight="1">
      <c r="A159" s="35"/>
      <c r="B159" s="36"/>
      <c r="C159" s="193" t="s">
        <v>196</v>
      </c>
      <c r="D159" s="193" t="s">
        <v>170</v>
      </c>
      <c r="E159" s="194" t="s">
        <v>1131</v>
      </c>
      <c r="F159" s="195" t="s">
        <v>1132</v>
      </c>
      <c r="G159" s="196" t="s">
        <v>240</v>
      </c>
      <c r="H159" s="197">
        <v>1</v>
      </c>
      <c r="I159" s="198"/>
      <c r="J159" s="199">
        <f>ROUND(I159*H159,2)</f>
        <v>0</v>
      </c>
      <c r="K159" s="200"/>
      <c r="L159" s="40"/>
      <c r="M159" s="201" t="s">
        <v>1</v>
      </c>
      <c r="N159" s="202" t="s">
        <v>38</v>
      </c>
      <c r="O159" s="72"/>
      <c r="P159" s="203">
        <f>O159*H159</f>
        <v>0</v>
      </c>
      <c r="Q159" s="203">
        <v>6.4999999999999997E-4</v>
      </c>
      <c r="R159" s="203">
        <f>Q159*H159</f>
        <v>6.4999999999999997E-4</v>
      </c>
      <c r="S159" s="203">
        <v>0</v>
      </c>
      <c r="T159" s="20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5" t="s">
        <v>174</v>
      </c>
      <c r="AT159" s="205" t="s">
        <v>170</v>
      </c>
      <c r="AU159" s="205" t="s">
        <v>99</v>
      </c>
      <c r="AY159" s="18" t="s">
        <v>166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8" t="s">
        <v>80</v>
      </c>
      <c r="BK159" s="206">
        <f>ROUND(I159*H159,2)</f>
        <v>0</v>
      </c>
      <c r="BL159" s="18" t="s">
        <v>174</v>
      </c>
      <c r="BM159" s="205" t="s">
        <v>1133</v>
      </c>
    </row>
    <row r="160" spans="1:65" s="13" customFormat="1" ht="11.25">
      <c r="B160" s="207"/>
      <c r="C160" s="208"/>
      <c r="D160" s="209" t="s">
        <v>176</v>
      </c>
      <c r="E160" s="210" t="s">
        <v>1</v>
      </c>
      <c r="F160" s="211" t="s">
        <v>80</v>
      </c>
      <c r="G160" s="208"/>
      <c r="H160" s="212">
        <v>1</v>
      </c>
      <c r="I160" s="213"/>
      <c r="J160" s="208"/>
      <c r="K160" s="208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176</v>
      </c>
      <c r="AU160" s="218" t="s">
        <v>99</v>
      </c>
      <c r="AV160" s="13" t="s">
        <v>82</v>
      </c>
      <c r="AW160" s="13" t="s">
        <v>30</v>
      </c>
      <c r="AX160" s="13" t="s">
        <v>80</v>
      </c>
      <c r="AY160" s="218" t="s">
        <v>166</v>
      </c>
    </row>
    <row r="161" spans="1:65" s="2" customFormat="1" ht="24.2" customHeight="1">
      <c r="A161" s="35"/>
      <c r="B161" s="36"/>
      <c r="C161" s="193" t="s">
        <v>200</v>
      </c>
      <c r="D161" s="193" t="s">
        <v>170</v>
      </c>
      <c r="E161" s="194" t="s">
        <v>1134</v>
      </c>
      <c r="F161" s="195" t="s">
        <v>1135</v>
      </c>
      <c r="G161" s="196" t="s">
        <v>240</v>
      </c>
      <c r="H161" s="197">
        <v>1</v>
      </c>
      <c r="I161" s="198"/>
      <c r="J161" s="199">
        <f>ROUND(I161*H161,2)</f>
        <v>0</v>
      </c>
      <c r="K161" s="200"/>
      <c r="L161" s="40"/>
      <c r="M161" s="201" t="s">
        <v>1</v>
      </c>
      <c r="N161" s="202" t="s">
        <v>38</v>
      </c>
      <c r="O161" s="72"/>
      <c r="P161" s="203">
        <f>O161*H161</f>
        <v>0</v>
      </c>
      <c r="Q161" s="203">
        <v>0</v>
      </c>
      <c r="R161" s="203">
        <f>Q161*H161</f>
        <v>0</v>
      </c>
      <c r="S161" s="203">
        <v>0</v>
      </c>
      <c r="T161" s="20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5" t="s">
        <v>174</v>
      </c>
      <c r="AT161" s="205" t="s">
        <v>170</v>
      </c>
      <c r="AU161" s="205" t="s">
        <v>99</v>
      </c>
      <c r="AY161" s="18" t="s">
        <v>166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8" t="s">
        <v>80</v>
      </c>
      <c r="BK161" s="206">
        <f>ROUND(I161*H161,2)</f>
        <v>0</v>
      </c>
      <c r="BL161" s="18" t="s">
        <v>174</v>
      </c>
      <c r="BM161" s="205" t="s">
        <v>1136</v>
      </c>
    </row>
    <row r="162" spans="1:65" s="13" customFormat="1" ht="11.25">
      <c r="B162" s="207"/>
      <c r="C162" s="208"/>
      <c r="D162" s="209" t="s">
        <v>176</v>
      </c>
      <c r="E162" s="210" t="s">
        <v>1</v>
      </c>
      <c r="F162" s="211" t="s">
        <v>80</v>
      </c>
      <c r="G162" s="208"/>
      <c r="H162" s="212">
        <v>1</v>
      </c>
      <c r="I162" s="213"/>
      <c r="J162" s="208"/>
      <c r="K162" s="208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176</v>
      </c>
      <c r="AU162" s="218" t="s">
        <v>99</v>
      </c>
      <c r="AV162" s="13" t="s">
        <v>82</v>
      </c>
      <c r="AW162" s="13" t="s">
        <v>30</v>
      </c>
      <c r="AX162" s="13" t="s">
        <v>80</v>
      </c>
      <c r="AY162" s="218" t="s">
        <v>166</v>
      </c>
    </row>
    <row r="163" spans="1:65" s="2" customFormat="1" ht="24.2" customHeight="1">
      <c r="A163" s="35"/>
      <c r="B163" s="36"/>
      <c r="C163" s="193" t="s">
        <v>207</v>
      </c>
      <c r="D163" s="193" t="s">
        <v>170</v>
      </c>
      <c r="E163" s="194" t="s">
        <v>1137</v>
      </c>
      <c r="F163" s="195" t="s">
        <v>1138</v>
      </c>
      <c r="G163" s="196" t="s">
        <v>436</v>
      </c>
      <c r="H163" s="197">
        <v>45</v>
      </c>
      <c r="I163" s="198"/>
      <c r="J163" s="199">
        <f>ROUND(I163*H163,2)</f>
        <v>0</v>
      </c>
      <c r="K163" s="200"/>
      <c r="L163" s="40"/>
      <c r="M163" s="201" t="s">
        <v>1</v>
      </c>
      <c r="N163" s="202" t="s">
        <v>38</v>
      </c>
      <c r="O163" s="72"/>
      <c r="P163" s="203">
        <f>O163*H163</f>
        <v>0</v>
      </c>
      <c r="Q163" s="203">
        <v>2.5000000000000001E-4</v>
      </c>
      <c r="R163" s="203">
        <f>Q163*H163</f>
        <v>1.125E-2</v>
      </c>
      <c r="S163" s="203">
        <v>0</v>
      </c>
      <c r="T163" s="20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5" t="s">
        <v>174</v>
      </c>
      <c r="AT163" s="205" t="s">
        <v>170</v>
      </c>
      <c r="AU163" s="205" t="s">
        <v>99</v>
      </c>
      <c r="AY163" s="18" t="s">
        <v>166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8" t="s">
        <v>80</v>
      </c>
      <c r="BK163" s="206">
        <f>ROUND(I163*H163,2)</f>
        <v>0</v>
      </c>
      <c r="BL163" s="18" t="s">
        <v>174</v>
      </c>
      <c r="BM163" s="205" t="s">
        <v>1139</v>
      </c>
    </row>
    <row r="164" spans="1:65" s="13" customFormat="1" ht="11.25">
      <c r="B164" s="207"/>
      <c r="C164" s="208"/>
      <c r="D164" s="209" t="s">
        <v>176</v>
      </c>
      <c r="E164" s="210" t="s">
        <v>1</v>
      </c>
      <c r="F164" s="211" t="s">
        <v>260</v>
      </c>
      <c r="G164" s="208"/>
      <c r="H164" s="212">
        <v>45</v>
      </c>
      <c r="I164" s="213"/>
      <c r="J164" s="208"/>
      <c r="K164" s="208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176</v>
      </c>
      <c r="AU164" s="218" t="s">
        <v>99</v>
      </c>
      <c r="AV164" s="13" t="s">
        <v>82</v>
      </c>
      <c r="AW164" s="13" t="s">
        <v>30</v>
      </c>
      <c r="AX164" s="13" t="s">
        <v>73</v>
      </c>
      <c r="AY164" s="218" t="s">
        <v>166</v>
      </c>
    </row>
    <row r="165" spans="1:65" s="14" customFormat="1" ht="11.25">
      <c r="B165" s="219"/>
      <c r="C165" s="220"/>
      <c r="D165" s="209" t="s">
        <v>176</v>
      </c>
      <c r="E165" s="221" t="s">
        <v>1</v>
      </c>
      <c r="F165" s="222" t="s">
        <v>178</v>
      </c>
      <c r="G165" s="220"/>
      <c r="H165" s="223">
        <v>45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176</v>
      </c>
      <c r="AU165" s="229" t="s">
        <v>99</v>
      </c>
      <c r="AV165" s="14" t="s">
        <v>99</v>
      </c>
      <c r="AW165" s="14" t="s">
        <v>30</v>
      </c>
      <c r="AX165" s="14" t="s">
        <v>80</v>
      </c>
      <c r="AY165" s="229" t="s">
        <v>166</v>
      </c>
    </row>
    <row r="166" spans="1:65" s="2" customFormat="1" ht="24.2" customHeight="1">
      <c r="A166" s="35"/>
      <c r="B166" s="36"/>
      <c r="C166" s="193" t="s">
        <v>211</v>
      </c>
      <c r="D166" s="193" t="s">
        <v>170</v>
      </c>
      <c r="E166" s="194" t="s">
        <v>1140</v>
      </c>
      <c r="F166" s="195" t="s">
        <v>1141</v>
      </c>
      <c r="G166" s="196" t="s">
        <v>436</v>
      </c>
      <c r="H166" s="197">
        <v>45</v>
      </c>
      <c r="I166" s="198"/>
      <c r="J166" s="199">
        <f>ROUND(I166*H166,2)</f>
        <v>0</v>
      </c>
      <c r="K166" s="200"/>
      <c r="L166" s="40"/>
      <c r="M166" s="201" t="s">
        <v>1</v>
      </c>
      <c r="N166" s="202" t="s">
        <v>38</v>
      </c>
      <c r="O166" s="72"/>
      <c r="P166" s="203">
        <f>O166*H166</f>
        <v>0</v>
      </c>
      <c r="Q166" s="203">
        <v>0</v>
      </c>
      <c r="R166" s="203">
        <f>Q166*H166</f>
        <v>0</v>
      </c>
      <c r="S166" s="203">
        <v>0</v>
      </c>
      <c r="T166" s="20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5" t="s">
        <v>174</v>
      </c>
      <c r="AT166" s="205" t="s">
        <v>170</v>
      </c>
      <c r="AU166" s="205" t="s">
        <v>99</v>
      </c>
      <c r="AY166" s="18" t="s">
        <v>166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8" t="s">
        <v>80</v>
      </c>
      <c r="BK166" s="206">
        <f>ROUND(I166*H166,2)</f>
        <v>0</v>
      </c>
      <c r="BL166" s="18" t="s">
        <v>174</v>
      </c>
      <c r="BM166" s="205" t="s">
        <v>1142</v>
      </c>
    </row>
    <row r="167" spans="1:65" s="13" customFormat="1" ht="11.25">
      <c r="B167" s="207"/>
      <c r="C167" s="208"/>
      <c r="D167" s="209" t="s">
        <v>176</v>
      </c>
      <c r="E167" s="210" t="s">
        <v>1</v>
      </c>
      <c r="F167" s="211" t="s">
        <v>260</v>
      </c>
      <c r="G167" s="208"/>
      <c r="H167" s="212">
        <v>45</v>
      </c>
      <c r="I167" s="213"/>
      <c r="J167" s="208"/>
      <c r="K167" s="208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176</v>
      </c>
      <c r="AU167" s="218" t="s">
        <v>99</v>
      </c>
      <c r="AV167" s="13" t="s">
        <v>82</v>
      </c>
      <c r="AW167" s="13" t="s">
        <v>30</v>
      </c>
      <c r="AX167" s="13" t="s">
        <v>80</v>
      </c>
      <c r="AY167" s="218" t="s">
        <v>166</v>
      </c>
    </row>
    <row r="168" spans="1:65" s="12" customFormat="1" ht="20.85" customHeight="1">
      <c r="B168" s="177"/>
      <c r="C168" s="178"/>
      <c r="D168" s="179" t="s">
        <v>72</v>
      </c>
      <c r="E168" s="191" t="s">
        <v>168</v>
      </c>
      <c r="F168" s="191" t="s">
        <v>169</v>
      </c>
      <c r="G168" s="178"/>
      <c r="H168" s="178"/>
      <c r="I168" s="181"/>
      <c r="J168" s="192">
        <f>BK168</f>
        <v>0</v>
      </c>
      <c r="K168" s="178"/>
      <c r="L168" s="183"/>
      <c r="M168" s="184"/>
      <c r="N168" s="185"/>
      <c r="O168" s="185"/>
      <c r="P168" s="186">
        <f>SUM(P169:P178)</f>
        <v>0</v>
      </c>
      <c r="Q168" s="185"/>
      <c r="R168" s="186">
        <f>SUM(R169:R178)</f>
        <v>0</v>
      </c>
      <c r="S168" s="185"/>
      <c r="T168" s="187">
        <f>SUM(T169:T178)</f>
        <v>0</v>
      </c>
      <c r="AR168" s="188" t="s">
        <v>80</v>
      </c>
      <c r="AT168" s="189" t="s">
        <v>72</v>
      </c>
      <c r="AU168" s="189" t="s">
        <v>82</v>
      </c>
      <c r="AY168" s="188" t="s">
        <v>166</v>
      </c>
      <c r="BK168" s="190">
        <f>SUM(BK169:BK178)</f>
        <v>0</v>
      </c>
    </row>
    <row r="169" spans="1:65" s="2" customFormat="1" ht="33" customHeight="1">
      <c r="A169" s="35"/>
      <c r="B169" s="36"/>
      <c r="C169" s="193" t="s">
        <v>218</v>
      </c>
      <c r="D169" s="193" t="s">
        <v>170</v>
      </c>
      <c r="E169" s="194" t="s">
        <v>1143</v>
      </c>
      <c r="F169" s="195" t="s">
        <v>1144</v>
      </c>
      <c r="G169" s="196" t="s">
        <v>173</v>
      </c>
      <c r="H169" s="197">
        <v>10.14</v>
      </c>
      <c r="I169" s="198"/>
      <c r="J169" s="199">
        <f>ROUND(I169*H169,2)</f>
        <v>0</v>
      </c>
      <c r="K169" s="200"/>
      <c r="L169" s="40"/>
      <c r="M169" s="201" t="s">
        <v>1</v>
      </c>
      <c r="N169" s="202" t="s">
        <v>38</v>
      </c>
      <c r="O169" s="72"/>
      <c r="P169" s="203">
        <f>O169*H169</f>
        <v>0</v>
      </c>
      <c r="Q169" s="203">
        <v>0</v>
      </c>
      <c r="R169" s="203">
        <f>Q169*H169</f>
        <v>0</v>
      </c>
      <c r="S169" s="203">
        <v>0</v>
      </c>
      <c r="T169" s="20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5" t="s">
        <v>174</v>
      </c>
      <c r="AT169" s="205" t="s">
        <v>170</v>
      </c>
      <c r="AU169" s="205" t="s">
        <v>99</v>
      </c>
      <c r="AY169" s="18" t="s">
        <v>166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18" t="s">
        <v>80</v>
      </c>
      <c r="BK169" s="206">
        <f>ROUND(I169*H169,2)</f>
        <v>0</v>
      </c>
      <c r="BL169" s="18" t="s">
        <v>174</v>
      </c>
      <c r="BM169" s="205" t="s">
        <v>1145</v>
      </c>
    </row>
    <row r="170" spans="1:65" s="13" customFormat="1" ht="11.25">
      <c r="B170" s="207"/>
      <c r="C170" s="208"/>
      <c r="D170" s="209" t="s">
        <v>176</v>
      </c>
      <c r="E170" s="210" t="s">
        <v>1</v>
      </c>
      <c r="F170" s="211" t="s">
        <v>1146</v>
      </c>
      <c r="G170" s="208"/>
      <c r="H170" s="212">
        <v>10.14</v>
      </c>
      <c r="I170" s="213"/>
      <c r="J170" s="208"/>
      <c r="K170" s="208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176</v>
      </c>
      <c r="AU170" s="218" t="s">
        <v>99</v>
      </c>
      <c r="AV170" s="13" t="s">
        <v>82</v>
      </c>
      <c r="AW170" s="13" t="s">
        <v>30</v>
      </c>
      <c r="AX170" s="13" t="s">
        <v>73</v>
      </c>
      <c r="AY170" s="218" t="s">
        <v>166</v>
      </c>
    </row>
    <row r="171" spans="1:65" s="14" customFormat="1" ht="11.25">
      <c r="B171" s="219"/>
      <c r="C171" s="220"/>
      <c r="D171" s="209" t="s">
        <v>176</v>
      </c>
      <c r="E171" s="221" t="s">
        <v>1</v>
      </c>
      <c r="F171" s="222" t="s">
        <v>178</v>
      </c>
      <c r="G171" s="220"/>
      <c r="H171" s="223">
        <v>10.14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176</v>
      </c>
      <c r="AU171" s="229" t="s">
        <v>99</v>
      </c>
      <c r="AV171" s="14" t="s">
        <v>99</v>
      </c>
      <c r="AW171" s="14" t="s">
        <v>30</v>
      </c>
      <c r="AX171" s="14" t="s">
        <v>73</v>
      </c>
      <c r="AY171" s="229" t="s">
        <v>166</v>
      </c>
    </row>
    <row r="172" spans="1:65" s="15" customFormat="1" ht="11.25">
      <c r="B172" s="230"/>
      <c r="C172" s="231"/>
      <c r="D172" s="209" t="s">
        <v>176</v>
      </c>
      <c r="E172" s="232" t="s">
        <v>1</v>
      </c>
      <c r="F172" s="233" t="s">
        <v>206</v>
      </c>
      <c r="G172" s="231"/>
      <c r="H172" s="234">
        <v>10.14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AT172" s="240" t="s">
        <v>176</v>
      </c>
      <c r="AU172" s="240" t="s">
        <v>99</v>
      </c>
      <c r="AV172" s="15" t="s">
        <v>174</v>
      </c>
      <c r="AW172" s="15" t="s">
        <v>30</v>
      </c>
      <c r="AX172" s="15" t="s">
        <v>80</v>
      </c>
      <c r="AY172" s="240" t="s">
        <v>166</v>
      </c>
    </row>
    <row r="173" spans="1:65" s="2" customFormat="1" ht="33" customHeight="1">
      <c r="A173" s="35"/>
      <c r="B173" s="36"/>
      <c r="C173" s="193" t="s">
        <v>223</v>
      </c>
      <c r="D173" s="193" t="s">
        <v>170</v>
      </c>
      <c r="E173" s="194" t="s">
        <v>1147</v>
      </c>
      <c r="F173" s="195" t="s">
        <v>1148</v>
      </c>
      <c r="G173" s="196" t="s">
        <v>173</v>
      </c>
      <c r="H173" s="197">
        <v>4.7300000000000004</v>
      </c>
      <c r="I173" s="198"/>
      <c r="J173" s="199">
        <f>ROUND(I173*H173,2)</f>
        <v>0</v>
      </c>
      <c r="K173" s="200"/>
      <c r="L173" s="40"/>
      <c r="M173" s="201" t="s">
        <v>1</v>
      </c>
      <c r="N173" s="202" t="s">
        <v>38</v>
      </c>
      <c r="O173" s="72"/>
      <c r="P173" s="203">
        <f>O173*H173</f>
        <v>0</v>
      </c>
      <c r="Q173" s="203">
        <v>0</v>
      </c>
      <c r="R173" s="203">
        <f>Q173*H173</f>
        <v>0</v>
      </c>
      <c r="S173" s="203">
        <v>0</v>
      </c>
      <c r="T173" s="20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5" t="s">
        <v>174</v>
      </c>
      <c r="AT173" s="205" t="s">
        <v>170</v>
      </c>
      <c r="AU173" s="205" t="s">
        <v>99</v>
      </c>
      <c r="AY173" s="18" t="s">
        <v>166</v>
      </c>
      <c r="BE173" s="206">
        <f>IF(N173="základní",J173,0)</f>
        <v>0</v>
      </c>
      <c r="BF173" s="206">
        <f>IF(N173="snížená",J173,0)</f>
        <v>0</v>
      </c>
      <c r="BG173" s="206">
        <f>IF(N173="zákl. přenesená",J173,0)</f>
        <v>0</v>
      </c>
      <c r="BH173" s="206">
        <f>IF(N173="sníž. přenesená",J173,0)</f>
        <v>0</v>
      </c>
      <c r="BI173" s="206">
        <f>IF(N173="nulová",J173,0)</f>
        <v>0</v>
      </c>
      <c r="BJ173" s="18" t="s">
        <v>80</v>
      </c>
      <c r="BK173" s="206">
        <f>ROUND(I173*H173,2)</f>
        <v>0</v>
      </c>
      <c r="BL173" s="18" t="s">
        <v>174</v>
      </c>
      <c r="BM173" s="205" t="s">
        <v>1149</v>
      </c>
    </row>
    <row r="174" spans="1:65" s="13" customFormat="1" ht="11.25">
      <c r="B174" s="207"/>
      <c r="C174" s="208"/>
      <c r="D174" s="209" t="s">
        <v>176</v>
      </c>
      <c r="E174" s="210" t="s">
        <v>1</v>
      </c>
      <c r="F174" s="211" t="s">
        <v>1150</v>
      </c>
      <c r="G174" s="208"/>
      <c r="H174" s="212">
        <v>2.31</v>
      </c>
      <c r="I174" s="213"/>
      <c r="J174" s="208"/>
      <c r="K174" s="208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176</v>
      </c>
      <c r="AU174" s="218" t="s">
        <v>99</v>
      </c>
      <c r="AV174" s="13" t="s">
        <v>82</v>
      </c>
      <c r="AW174" s="13" t="s">
        <v>30</v>
      </c>
      <c r="AX174" s="13" t="s">
        <v>73</v>
      </c>
      <c r="AY174" s="218" t="s">
        <v>166</v>
      </c>
    </row>
    <row r="175" spans="1:65" s="14" customFormat="1" ht="11.25">
      <c r="B175" s="219"/>
      <c r="C175" s="220"/>
      <c r="D175" s="209" t="s">
        <v>176</v>
      </c>
      <c r="E175" s="221" t="s">
        <v>1</v>
      </c>
      <c r="F175" s="222" t="s">
        <v>178</v>
      </c>
      <c r="G175" s="220"/>
      <c r="H175" s="223">
        <v>2.31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176</v>
      </c>
      <c r="AU175" s="229" t="s">
        <v>99</v>
      </c>
      <c r="AV175" s="14" t="s">
        <v>99</v>
      </c>
      <c r="AW175" s="14" t="s">
        <v>30</v>
      </c>
      <c r="AX175" s="14" t="s">
        <v>73</v>
      </c>
      <c r="AY175" s="229" t="s">
        <v>166</v>
      </c>
    </row>
    <row r="176" spans="1:65" s="13" customFormat="1" ht="11.25">
      <c r="B176" s="207"/>
      <c r="C176" s="208"/>
      <c r="D176" s="209" t="s">
        <v>176</v>
      </c>
      <c r="E176" s="210" t="s">
        <v>1</v>
      </c>
      <c r="F176" s="211" t="s">
        <v>1151</v>
      </c>
      <c r="G176" s="208"/>
      <c r="H176" s="212">
        <v>2.42</v>
      </c>
      <c r="I176" s="213"/>
      <c r="J176" s="208"/>
      <c r="K176" s="208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176</v>
      </c>
      <c r="AU176" s="218" t="s">
        <v>99</v>
      </c>
      <c r="AV176" s="13" t="s">
        <v>82</v>
      </c>
      <c r="AW176" s="13" t="s">
        <v>30</v>
      </c>
      <c r="AX176" s="13" t="s">
        <v>73</v>
      </c>
      <c r="AY176" s="218" t="s">
        <v>166</v>
      </c>
    </row>
    <row r="177" spans="1:65" s="14" customFormat="1" ht="11.25">
      <c r="B177" s="219"/>
      <c r="C177" s="220"/>
      <c r="D177" s="209" t="s">
        <v>176</v>
      </c>
      <c r="E177" s="221" t="s">
        <v>1</v>
      </c>
      <c r="F177" s="222" t="s">
        <v>178</v>
      </c>
      <c r="G177" s="220"/>
      <c r="H177" s="223">
        <v>2.42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176</v>
      </c>
      <c r="AU177" s="229" t="s">
        <v>99</v>
      </c>
      <c r="AV177" s="14" t="s">
        <v>99</v>
      </c>
      <c r="AW177" s="14" t="s">
        <v>30</v>
      </c>
      <c r="AX177" s="14" t="s">
        <v>73</v>
      </c>
      <c r="AY177" s="229" t="s">
        <v>166</v>
      </c>
    </row>
    <row r="178" spans="1:65" s="15" customFormat="1" ht="11.25">
      <c r="B178" s="230"/>
      <c r="C178" s="231"/>
      <c r="D178" s="209" t="s">
        <v>176</v>
      </c>
      <c r="E178" s="232" t="s">
        <v>1</v>
      </c>
      <c r="F178" s="233" t="s">
        <v>206</v>
      </c>
      <c r="G178" s="231"/>
      <c r="H178" s="234">
        <v>4.7300000000000004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AT178" s="240" t="s">
        <v>176</v>
      </c>
      <c r="AU178" s="240" t="s">
        <v>99</v>
      </c>
      <c r="AV178" s="15" t="s">
        <v>174</v>
      </c>
      <c r="AW178" s="15" t="s">
        <v>30</v>
      </c>
      <c r="AX178" s="15" t="s">
        <v>80</v>
      </c>
      <c r="AY178" s="240" t="s">
        <v>166</v>
      </c>
    </row>
    <row r="179" spans="1:65" s="12" customFormat="1" ht="20.85" customHeight="1">
      <c r="B179" s="177"/>
      <c r="C179" s="178"/>
      <c r="D179" s="179" t="s">
        <v>72</v>
      </c>
      <c r="E179" s="191" t="s">
        <v>179</v>
      </c>
      <c r="F179" s="191" t="s">
        <v>180</v>
      </c>
      <c r="G179" s="178"/>
      <c r="H179" s="178"/>
      <c r="I179" s="181"/>
      <c r="J179" s="192">
        <f>BK179</f>
        <v>0</v>
      </c>
      <c r="K179" s="178"/>
      <c r="L179" s="183"/>
      <c r="M179" s="184"/>
      <c r="N179" s="185"/>
      <c r="O179" s="185"/>
      <c r="P179" s="186">
        <f>SUM(P180:P190)</f>
        <v>0</v>
      </c>
      <c r="Q179" s="185"/>
      <c r="R179" s="186">
        <f>SUM(R180:R190)</f>
        <v>0</v>
      </c>
      <c r="S179" s="185"/>
      <c r="T179" s="187">
        <f>SUM(T180:T190)</f>
        <v>0</v>
      </c>
      <c r="AR179" s="188" t="s">
        <v>80</v>
      </c>
      <c r="AT179" s="189" t="s">
        <v>72</v>
      </c>
      <c r="AU179" s="189" t="s">
        <v>82</v>
      </c>
      <c r="AY179" s="188" t="s">
        <v>166</v>
      </c>
      <c r="BK179" s="190">
        <f>SUM(BK180:BK190)</f>
        <v>0</v>
      </c>
    </row>
    <row r="180" spans="1:65" s="2" customFormat="1" ht="37.9" customHeight="1">
      <c r="A180" s="35"/>
      <c r="B180" s="36"/>
      <c r="C180" s="193" t="s">
        <v>231</v>
      </c>
      <c r="D180" s="193" t="s">
        <v>170</v>
      </c>
      <c r="E180" s="194" t="s">
        <v>181</v>
      </c>
      <c r="F180" s="195" t="s">
        <v>1152</v>
      </c>
      <c r="G180" s="196" t="s">
        <v>173</v>
      </c>
      <c r="H180" s="197">
        <v>7.31</v>
      </c>
      <c r="I180" s="198"/>
      <c r="J180" s="199">
        <f>ROUND(I180*H180,2)</f>
        <v>0</v>
      </c>
      <c r="K180" s="200"/>
      <c r="L180" s="40"/>
      <c r="M180" s="201" t="s">
        <v>1</v>
      </c>
      <c r="N180" s="202" t="s">
        <v>38</v>
      </c>
      <c r="O180" s="72"/>
      <c r="P180" s="203">
        <f>O180*H180</f>
        <v>0</v>
      </c>
      <c r="Q180" s="203">
        <v>0</v>
      </c>
      <c r="R180" s="203">
        <f>Q180*H180</f>
        <v>0</v>
      </c>
      <c r="S180" s="203">
        <v>0</v>
      </c>
      <c r="T180" s="20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5" t="s">
        <v>179</v>
      </c>
      <c r="AT180" s="205" t="s">
        <v>170</v>
      </c>
      <c r="AU180" s="205" t="s">
        <v>99</v>
      </c>
      <c r="AY180" s="18" t="s">
        <v>166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8" t="s">
        <v>80</v>
      </c>
      <c r="BK180" s="206">
        <f>ROUND(I180*H180,2)</f>
        <v>0</v>
      </c>
      <c r="BL180" s="18" t="s">
        <v>179</v>
      </c>
      <c r="BM180" s="205" t="s">
        <v>1153</v>
      </c>
    </row>
    <row r="181" spans="1:65" s="13" customFormat="1" ht="11.25">
      <c r="B181" s="207"/>
      <c r="C181" s="208"/>
      <c r="D181" s="209" t="s">
        <v>176</v>
      </c>
      <c r="E181" s="210" t="s">
        <v>1</v>
      </c>
      <c r="F181" s="211" t="s">
        <v>1150</v>
      </c>
      <c r="G181" s="208"/>
      <c r="H181" s="212">
        <v>2.31</v>
      </c>
      <c r="I181" s="213"/>
      <c r="J181" s="208"/>
      <c r="K181" s="208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176</v>
      </c>
      <c r="AU181" s="218" t="s">
        <v>99</v>
      </c>
      <c r="AV181" s="13" t="s">
        <v>82</v>
      </c>
      <c r="AW181" s="13" t="s">
        <v>30</v>
      </c>
      <c r="AX181" s="13" t="s">
        <v>73</v>
      </c>
      <c r="AY181" s="218" t="s">
        <v>166</v>
      </c>
    </row>
    <row r="182" spans="1:65" s="14" customFormat="1" ht="11.25">
      <c r="B182" s="219"/>
      <c r="C182" s="220"/>
      <c r="D182" s="209" t="s">
        <v>176</v>
      </c>
      <c r="E182" s="221" t="s">
        <v>1</v>
      </c>
      <c r="F182" s="222" t="s">
        <v>178</v>
      </c>
      <c r="G182" s="220"/>
      <c r="H182" s="223">
        <v>2.31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176</v>
      </c>
      <c r="AU182" s="229" t="s">
        <v>99</v>
      </c>
      <c r="AV182" s="14" t="s">
        <v>99</v>
      </c>
      <c r="AW182" s="14" t="s">
        <v>30</v>
      </c>
      <c r="AX182" s="14" t="s">
        <v>73</v>
      </c>
      <c r="AY182" s="229" t="s">
        <v>166</v>
      </c>
    </row>
    <row r="183" spans="1:65" s="13" customFormat="1" ht="11.25">
      <c r="B183" s="207"/>
      <c r="C183" s="208"/>
      <c r="D183" s="209" t="s">
        <v>176</v>
      </c>
      <c r="E183" s="210" t="s">
        <v>1</v>
      </c>
      <c r="F183" s="211" t="s">
        <v>1154</v>
      </c>
      <c r="G183" s="208"/>
      <c r="H183" s="212">
        <v>4</v>
      </c>
      <c r="I183" s="213"/>
      <c r="J183" s="208"/>
      <c r="K183" s="208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176</v>
      </c>
      <c r="AU183" s="218" t="s">
        <v>99</v>
      </c>
      <c r="AV183" s="13" t="s">
        <v>82</v>
      </c>
      <c r="AW183" s="13" t="s">
        <v>30</v>
      </c>
      <c r="AX183" s="13" t="s">
        <v>73</v>
      </c>
      <c r="AY183" s="218" t="s">
        <v>166</v>
      </c>
    </row>
    <row r="184" spans="1:65" s="14" customFormat="1" ht="11.25">
      <c r="B184" s="219"/>
      <c r="C184" s="220"/>
      <c r="D184" s="209" t="s">
        <v>176</v>
      </c>
      <c r="E184" s="221" t="s">
        <v>1</v>
      </c>
      <c r="F184" s="222" t="s">
        <v>178</v>
      </c>
      <c r="G184" s="220"/>
      <c r="H184" s="223">
        <v>4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176</v>
      </c>
      <c r="AU184" s="229" t="s">
        <v>99</v>
      </c>
      <c r="AV184" s="14" t="s">
        <v>99</v>
      </c>
      <c r="AW184" s="14" t="s">
        <v>30</v>
      </c>
      <c r="AX184" s="14" t="s">
        <v>73</v>
      </c>
      <c r="AY184" s="229" t="s">
        <v>166</v>
      </c>
    </row>
    <row r="185" spans="1:65" s="13" customFormat="1" ht="11.25">
      <c r="B185" s="207"/>
      <c r="C185" s="208"/>
      <c r="D185" s="209" t="s">
        <v>176</v>
      </c>
      <c r="E185" s="210" t="s">
        <v>1</v>
      </c>
      <c r="F185" s="211" t="s">
        <v>1155</v>
      </c>
      <c r="G185" s="208"/>
      <c r="H185" s="212">
        <v>1</v>
      </c>
      <c r="I185" s="213"/>
      <c r="J185" s="208"/>
      <c r="K185" s="208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176</v>
      </c>
      <c r="AU185" s="218" t="s">
        <v>99</v>
      </c>
      <c r="AV185" s="13" t="s">
        <v>82</v>
      </c>
      <c r="AW185" s="13" t="s">
        <v>30</v>
      </c>
      <c r="AX185" s="13" t="s">
        <v>73</v>
      </c>
      <c r="AY185" s="218" t="s">
        <v>166</v>
      </c>
    </row>
    <row r="186" spans="1:65" s="14" customFormat="1" ht="11.25">
      <c r="B186" s="219"/>
      <c r="C186" s="220"/>
      <c r="D186" s="209" t="s">
        <v>176</v>
      </c>
      <c r="E186" s="221" t="s">
        <v>1</v>
      </c>
      <c r="F186" s="222" t="s">
        <v>178</v>
      </c>
      <c r="G186" s="220"/>
      <c r="H186" s="223">
        <v>1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176</v>
      </c>
      <c r="AU186" s="229" t="s">
        <v>99</v>
      </c>
      <c r="AV186" s="14" t="s">
        <v>99</v>
      </c>
      <c r="AW186" s="14" t="s">
        <v>30</v>
      </c>
      <c r="AX186" s="14" t="s">
        <v>73</v>
      </c>
      <c r="AY186" s="229" t="s">
        <v>166</v>
      </c>
    </row>
    <row r="187" spans="1:65" s="15" customFormat="1" ht="11.25">
      <c r="B187" s="230"/>
      <c r="C187" s="231"/>
      <c r="D187" s="209" t="s">
        <v>176</v>
      </c>
      <c r="E187" s="232" t="s">
        <v>1</v>
      </c>
      <c r="F187" s="233" t="s">
        <v>206</v>
      </c>
      <c r="G187" s="231"/>
      <c r="H187" s="234">
        <v>7.3100000000000005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AT187" s="240" t="s">
        <v>176</v>
      </c>
      <c r="AU187" s="240" t="s">
        <v>99</v>
      </c>
      <c r="AV187" s="15" t="s">
        <v>174</v>
      </c>
      <c r="AW187" s="15" t="s">
        <v>30</v>
      </c>
      <c r="AX187" s="15" t="s">
        <v>80</v>
      </c>
      <c r="AY187" s="240" t="s">
        <v>166</v>
      </c>
    </row>
    <row r="188" spans="1:65" s="2" customFormat="1" ht="37.9" customHeight="1">
      <c r="A188" s="35"/>
      <c r="B188" s="36"/>
      <c r="C188" s="193" t="s">
        <v>237</v>
      </c>
      <c r="D188" s="193" t="s">
        <v>170</v>
      </c>
      <c r="E188" s="194" t="s">
        <v>185</v>
      </c>
      <c r="F188" s="195" t="s">
        <v>1156</v>
      </c>
      <c r="G188" s="196" t="s">
        <v>173</v>
      </c>
      <c r="H188" s="197">
        <v>36.549999999999997</v>
      </c>
      <c r="I188" s="198"/>
      <c r="J188" s="199">
        <f>ROUND(I188*H188,2)</f>
        <v>0</v>
      </c>
      <c r="K188" s="200"/>
      <c r="L188" s="40"/>
      <c r="M188" s="201" t="s">
        <v>1</v>
      </c>
      <c r="N188" s="202" t="s">
        <v>38</v>
      </c>
      <c r="O188" s="72"/>
      <c r="P188" s="203">
        <f>O188*H188</f>
        <v>0</v>
      </c>
      <c r="Q188" s="203">
        <v>0</v>
      </c>
      <c r="R188" s="203">
        <f>Q188*H188</f>
        <v>0</v>
      </c>
      <c r="S188" s="203">
        <v>0</v>
      </c>
      <c r="T188" s="20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5" t="s">
        <v>174</v>
      </c>
      <c r="AT188" s="205" t="s">
        <v>170</v>
      </c>
      <c r="AU188" s="205" t="s">
        <v>99</v>
      </c>
      <c r="AY188" s="18" t="s">
        <v>166</v>
      </c>
      <c r="BE188" s="206">
        <f>IF(N188="základní",J188,0)</f>
        <v>0</v>
      </c>
      <c r="BF188" s="206">
        <f>IF(N188="snížená",J188,0)</f>
        <v>0</v>
      </c>
      <c r="BG188" s="206">
        <f>IF(N188="zákl. přenesená",J188,0)</f>
        <v>0</v>
      </c>
      <c r="BH188" s="206">
        <f>IF(N188="sníž. přenesená",J188,0)</f>
        <v>0</v>
      </c>
      <c r="BI188" s="206">
        <f>IF(N188="nulová",J188,0)</f>
        <v>0</v>
      </c>
      <c r="BJ188" s="18" t="s">
        <v>80</v>
      </c>
      <c r="BK188" s="206">
        <f>ROUND(I188*H188,2)</f>
        <v>0</v>
      </c>
      <c r="BL188" s="18" t="s">
        <v>174</v>
      </c>
      <c r="BM188" s="205" t="s">
        <v>1157</v>
      </c>
    </row>
    <row r="189" spans="1:65" s="13" customFormat="1" ht="11.25">
      <c r="B189" s="207"/>
      <c r="C189" s="208"/>
      <c r="D189" s="209" t="s">
        <v>176</v>
      </c>
      <c r="E189" s="210" t="s">
        <v>1</v>
      </c>
      <c r="F189" s="211" t="s">
        <v>1158</v>
      </c>
      <c r="G189" s="208"/>
      <c r="H189" s="212">
        <v>36.549999999999997</v>
      </c>
      <c r="I189" s="213"/>
      <c r="J189" s="208"/>
      <c r="K189" s="208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176</v>
      </c>
      <c r="AU189" s="218" t="s">
        <v>99</v>
      </c>
      <c r="AV189" s="13" t="s">
        <v>82</v>
      </c>
      <c r="AW189" s="13" t="s">
        <v>30</v>
      </c>
      <c r="AX189" s="13" t="s">
        <v>73</v>
      </c>
      <c r="AY189" s="218" t="s">
        <v>166</v>
      </c>
    </row>
    <row r="190" spans="1:65" s="14" customFormat="1" ht="11.25">
      <c r="B190" s="219"/>
      <c r="C190" s="220"/>
      <c r="D190" s="209" t="s">
        <v>176</v>
      </c>
      <c r="E190" s="221" t="s">
        <v>1</v>
      </c>
      <c r="F190" s="222" t="s">
        <v>178</v>
      </c>
      <c r="G190" s="220"/>
      <c r="H190" s="223">
        <v>36.549999999999997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176</v>
      </c>
      <c r="AU190" s="229" t="s">
        <v>99</v>
      </c>
      <c r="AV190" s="14" t="s">
        <v>99</v>
      </c>
      <c r="AW190" s="14" t="s">
        <v>30</v>
      </c>
      <c r="AX190" s="14" t="s">
        <v>80</v>
      </c>
      <c r="AY190" s="229" t="s">
        <v>166</v>
      </c>
    </row>
    <row r="191" spans="1:65" s="12" customFormat="1" ht="20.85" customHeight="1">
      <c r="B191" s="177"/>
      <c r="C191" s="178"/>
      <c r="D191" s="179" t="s">
        <v>72</v>
      </c>
      <c r="E191" s="191" t="s">
        <v>189</v>
      </c>
      <c r="F191" s="191" t="s">
        <v>190</v>
      </c>
      <c r="G191" s="178"/>
      <c r="H191" s="178"/>
      <c r="I191" s="181"/>
      <c r="J191" s="192">
        <f>BK191</f>
        <v>0</v>
      </c>
      <c r="K191" s="178"/>
      <c r="L191" s="183"/>
      <c r="M191" s="184"/>
      <c r="N191" s="185"/>
      <c r="O191" s="185"/>
      <c r="P191" s="186">
        <f>SUM(P192:P225)</f>
        <v>0</v>
      </c>
      <c r="Q191" s="185"/>
      <c r="R191" s="186">
        <f>SUM(R192:R225)</f>
        <v>11.696</v>
      </c>
      <c r="S191" s="185"/>
      <c r="T191" s="187">
        <f>SUM(T192:T225)</f>
        <v>0</v>
      </c>
      <c r="AR191" s="188" t="s">
        <v>80</v>
      </c>
      <c r="AT191" s="189" t="s">
        <v>72</v>
      </c>
      <c r="AU191" s="189" t="s">
        <v>82</v>
      </c>
      <c r="AY191" s="188" t="s">
        <v>166</v>
      </c>
      <c r="BK191" s="190">
        <f>SUM(BK192:BK225)</f>
        <v>0</v>
      </c>
    </row>
    <row r="192" spans="1:65" s="2" customFormat="1" ht="16.5" customHeight="1">
      <c r="A192" s="35"/>
      <c r="B192" s="36"/>
      <c r="C192" s="193" t="s">
        <v>168</v>
      </c>
      <c r="D192" s="193" t="s">
        <v>170</v>
      </c>
      <c r="E192" s="194" t="s">
        <v>1159</v>
      </c>
      <c r="F192" s="195" t="s">
        <v>198</v>
      </c>
      <c r="G192" s="196" t="s">
        <v>173</v>
      </c>
      <c r="H192" s="197">
        <v>7.31</v>
      </c>
      <c r="I192" s="198"/>
      <c r="J192" s="199">
        <f>ROUND(I192*H192,2)</f>
        <v>0</v>
      </c>
      <c r="K192" s="200"/>
      <c r="L192" s="40"/>
      <c r="M192" s="201" t="s">
        <v>1</v>
      </c>
      <c r="N192" s="202" t="s">
        <v>38</v>
      </c>
      <c r="O192" s="72"/>
      <c r="P192" s="203">
        <f>O192*H192</f>
        <v>0</v>
      </c>
      <c r="Q192" s="203">
        <v>0</v>
      </c>
      <c r="R192" s="203">
        <f>Q192*H192</f>
        <v>0</v>
      </c>
      <c r="S192" s="203">
        <v>0</v>
      </c>
      <c r="T192" s="20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5" t="s">
        <v>174</v>
      </c>
      <c r="AT192" s="205" t="s">
        <v>170</v>
      </c>
      <c r="AU192" s="205" t="s">
        <v>99</v>
      </c>
      <c r="AY192" s="18" t="s">
        <v>166</v>
      </c>
      <c r="BE192" s="206">
        <f>IF(N192="základní",J192,0)</f>
        <v>0</v>
      </c>
      <c r="BF192" s="206">
        <f>IF(N192="snížená",J192,0)</f>
        <v>0</v>
      </c>
      <c r="BG192" s="206">
        <f>IF(N192="zákl. přenesená",J192,0)</f>
        <v>0</v>
      </c>
      <c r="BH192" s="206">
        <f>IF(N192="sníž. přenesená",J192,0)</f>
        <v>0</v>
      </c>
      <c r="BI192" s="206">
        <f>IF(N192="nulová",J192,0)</f>
        <v>0</v>
      </c>
      <c r="BJ192" s="18" t="s">
        <v>80</v>
      </c>
      <c r="BK192" s="206">
        <f>ROUND(I192*H192,2)</f>
        <v>0</v>
      </c>
      <c r="BL192" s="18" t="s">
        <v>174</v>
      </c>
      <c r="BM192" s="205" t="s">
        <v>1160</v>
      </c>
    </row>
    <row r="193" spans="1:65" s="13" customFormat="1" ht="11.25">
      <c r="B193" s="207"/>
      <c r="C193" s="208"/>
      <c r="D193" s="209" t="s">
        <v>176</v>
      </c>
      <c r="E193" s="210" t="s">
        <v>1</v>
      </c>
      <c r="F193" s="211" t="s">
        <v>1161</v>
      </c>
      <c r="G193" s="208"/>
      <c r="H193" s="212">
        <v>7.31</v>
      </c>
      <c r="I193" s="213"/>
      <c r="J193" s="208"/>
      <c r="K193" s="208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176</v>
      </c>
      <c r="AU193" s="218" t="s">
        <v>99</v>
      </c>
      <c r="AV193" s="13" t="s">
        <v>82</v>
      </c>
      <c r="AW193" s="13" t="s">
        <v>30</v>
      </c>
      <c r="AX193" s="13" t="s">
        <v>73</v>
      </c>
      <c r="AY193" s="218" t="s">
        <v>166</v>
      </c>
    </row>
    <row r="194" spans="1:65" s="14" customFormat="1" ht="11.25">
      <c r="B194" s="219"/>
      <c r="C194" s="220"/>
      <c r="D194" s="209" t="s">
        <v>176</v>
      </c>
      <c r="E194" s="221" t="s">
        <v>1</v>
      </c>
      <c r="F194" s="222" t="s">
        <v>178</v>
      </c>
      <c r="G194" s="220"/>
      <c r="H194" s="223">
        <v>7.31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176</v>
      </c>
      <c r="AU194" s="229" t="s">
        <v>99</v>
      </c>
      <c r="AV194" s="14" t="s">
        <v>99</v>
      </c>
      <c r="AW194" s="14" t="s">
        <v>30</v>
      </c>
      <c r="AX194" s="14" t="s">
        <v>80</v>
      </c>
      <c r="AY194" s="229" t="s">
        <v>166</v>
      </c>
    </row>
    <row r="195" spans="1:65" s="2" customFormat="1" ht="24.2" customHeight="1">
      <c r="A195" s="35"/>
      <c r="B195" s="36"/>
      <c r="C195" s="193" t="s">
        <v>254</v>
      </c>
      <c r="D195" s="193" t="s">
        <v>170</v>
      </c>
      <c r="E195" s="194" t="s">
        <v>191</v>
      </c>
      <c r="F195" s="195" t="s">
        <v>192</v>
      </c>
      <c r="G195" s="196" t="s">
        <v>193</v>
      </c>
      <c r="H195" s="197">
        <v>12.427</v>
      </c>
      <c r="I195" s="198"/>
      <c r="J195" s="199">
        <f>ROUND(I195*H195,2)</f>
        <v>0</v>
      </c>
      <c r="K195" s="200"/>
      <c r="L195" s="40"/>
      <c r="M195" s="201" t="s">
        <v>1</v>
      </c>
      <c r="N195" s="202" t="s">
        <v>38</v>
      </c>
      <c r="O195" s="72"/>
      <c r="P195" s="203">
        <f>O195*H195</f>
        <v>0</v>
      </c>
      <c r="Q195" s="203">
        <v>0</v>
      </c>
      <c r="R195" s="203">
        <f>Q195*H195</f>
        <v>0</v>
      </c>
      <c r="S195" s="203">
        <v>0</v>
      </c>
      <c r="T195" s="20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5" t="s">
        <v>174</v>
      </c>
      <c r="AT195" s="205" t="s">
        <v>170</v>
      </c>
      <c r="AU195" s="205" t="s">
        <v>99</v>
      </c>
      <c r="AY195" s="18" t="s">
        <v>166</v>
      </c>
      <c r="BE195" s="206">
        <f>IF(N195="základní",J195,0)</f>
        <v>0</v>
      </c>
      <c r="BF195" s="206">
        <f>IF(N195="snížená",J195,0)</f>
        <v>0</v>
      </c>
      <c r="BG195" s="206">
        <f>IF(N195="zákl. přenesená",J195,0)</f>
        <v>0</v>
      </c>
      <c r="BH195" s="206">
        <f>IF(N195="sníž. přenesená",J195,0)</f>
        <v>0</v>
      </c>
      <c r="BI195" s="206">
        <f>IF(N195="nulová",J195,0)</f>
        <v>0</v>
      </c>
      <c r="BJ195" s="18" t="s">
        <v>80</v>
      </c>
      <c r="BK195" s="206">
        <f>ROUND(I195*H195,2)</f>
        <v>0</v>
      </c>
      <c r="BL195" s="18" t="s">
        <v>174</v>
      </c>
      <c r="BM195" s="205" t="s">
        <v>1162</v>
      </c>
    </row>
    <row r="196" spans="1:65" s="13" customFormat="1" ht="11.25">
      <c r="B196" s="207"/>
      <c r="C196" s="208"/>
      <c r="D196" s="209" t="s">
        <v>176</v>
      </c>
      <c r="E196" s="210" t="s">
        <v>1</v>
      </c>
      <c r="F196" s="211" t="s">
        <v>1163</v>
      </c>
      <c r="G196" s="208"/>
      <c r="H196" s="212">
        <v>12.427</v>
      </c>
      <c r="I196" s="213"/>
      <c r="J196" s="208"/>
      <c r="K196" s="208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176</v>
      </c>
      <c r="AU196" s="218" t="s">
        <v>99</v>
      </c>
      <c r="AV196" s="13" t="s">
        <v>82</v>
      </c>
      <c r="AW196" s="13" t="s">
        <v>30</v>
      </c>
      <c r="AX196" s="13" t="s">
        <v>73</v>
      </c>
      <c r="AY196" s="218" t="s">
        <v>166</v>
      </c>
    </row>
    <row r="197" spans="1:65" s="14" customFormat="1" ht="11.25">
      <c r="B197" s="219"/>
      <c r="C197" s="220"/>
      <c r="D197" s="209" t="s">
        <v>176</v>
      </c>
      <c r="E197" s="221" t="s">
        <v>1</v>
      </c>
      <c r="F197" s="222" t="s">
        <v>178</v>
      </c>
      <c r="G197" s="220"/>
      <c r="H197" s="223">
        <v>12.427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176</v>
      </c>
      <c r="AU197" s="229" t="s">
        <v>99</v>
      </c>
      <c r="AV197" s="14" t="s">
        <v>99</v>
      </c>
      <c r="AW197" s="14" t="s">
        <v>30</v>
      </c>
      <c r="AX197" s="14" t="s">
        <v>80</v>
      </c>
      <c r="AY197" s="229" t="s">
        <v>166</v>
      </c>
    </row>
    <row r="198" spans="1:65" s="2" customFormat="1" ht="24.2" customHeight="1">
      <c r="A198" s="35"/>
      <c r="B198" s="36"/>
      <c r="C198" s="193" t="s">
        <v>8</v>
      </c>
      <c r="D198" s="193" t="s">
        <v>170</v>
      </c>
      <c r="E198" s="194" t="s">
        <v>1164</v>
      </c>
      <c r="F198" s="195" t="s">
        <v>1165</v>
      </c>
      <c r="G198" s="196" t="s">
        <v>173</v>
      </c>
      <c r="H198" s="197">
        <v>7.56</v>
      </c>
      <c r="I198" s="198"/>
      <c r="J198" s="199">
        <f>ROUND(I198*H198,2)</f>
        <v>0</v>
      </c>
      <c r="K198" s="200"/>
      <c r="L198" s="40"/>
      <c r="M198" s="201" t="s">
        <v>1</v>
      </c>
      <c r="N198" s="202" t="s">
        <v>38</v>
      </c>
      <c r="O198" s="72"/>
      <c r="P198" s="203">
        <f>O198*H198</f>
        <v>0</v>
      </c>
      <c r="Q198" s="203">
        <v>0</v>
      </c>
      <c r="R198" s="203">
        <f>Q198*H198</f>
        <v>0</v>
      </c>
      <c r="S198" s="203">
        <v>0</v>
      </c>
      <c r="T198" s="20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5" t="s">
        <v>174</v>
      </c>
      <c r="AT198" s="205" t="s">
        <v>170</v>
      </c>
      <c r="AU198" s="205" t="s">
        <v>99</v>
      </c>
      <c r="AY198" s="18" t="s">
        <v>166</v>
      </c>
      <c r="BE198" s="206">
        <f>IF(N198="základní",J198,0)</f>
        <v>0</v>
      </c>
      <c r="BF198" s="206">
        <f>IF(N198="snížená",J198,0)</f>
        <v>0</v>
      </c>
      <c r="BG198" s="206">
        <f>IF(N198="zákl. přenesená",J198,0)</f>
        <v>0</v>
      </c>
      <c r="BH198" s="206">
        <f>IF(N198="sníž. přenesená",J198,0)</f>
        <v>0</v>
      </c>
      <c r="BI198" s="206">
        <f>IF(N198="nulová",J198,0)</f>
        <v>0</v>
      </c>
      <c r="BJ198" s="18" t="s">
        <v>80</v>
      </c>
      <c r="BK198" s="206">
        <f>ROUND(I198*H198,2)</f>
        <v>0</v>
      </c>
      <c r="BL198" s="18" t="s">
        <v>174</v>
      </c>
      <c r="BM198" s="205" t="s">
        <v>1166</v>
      </c>
    </row>
    <row r="199" spans="1:65" s="16" customFormat="1" ht="11.25">
      <c r="B199" s="252"/>
      <c r="C199" s="253"/>
      <c r="D199" s="209" t="s">
        <v>176</v>
      </c>
      <c r="E199" s="254" t="s">
        <v>1</v>
      </c>
      <c r="F199" s="255" t="s">
        <v>1167</v>
      </c>
      <c r="G199" s="253"/>
      <c r="H199" s="254" t="s">
        <v>1</v>
      </c>
      <c r="I199" s="256"/>
      <c r="J199" s="253"/>
      <c r="K199" s="253"/>
      <c r="L199" s="257"/>
      <c r="M199" s="258"/>
      <c r="N199" s="259"/>
      <c r="O199" s="259"/>
      <c r="P199" s="259"/>
      <c r="Q199" s="259"/>
      <c r="R199" s="259"/>
      <c r="S199" s="259"/>
      <c r="T199" s="260"/>
      <c r="AT199" s="261" t="s">
        <v>176</v>
      </c>
      <c r="AU199" s="261" t="s">
        <v>99</v>
      </c>
      <c r="AV199" s="16" t="s">
        <v>80</v>
      </c>
      <c r="AW199" s="16" t="s">
        <v>30</v>
      </c>
      <c r="AX199" s="16" t="s">
        <v>73</v>
      </c>
      <c r="AY199" s="261" t="s">
        <v>166</v>
      </c>
    </row>
    <row r="200" spans="1:65" s="13" customFormat="1" ht="11.25">
      <c r="B200" s="207"/>
      <c r="C200" s="208"/>
      <c r="D200" s="209" t="s">
        <v>176</v>
      </c>
      <c r="E200" s="210" t="s">
        <v>1</v>
      </c>
      <c r="F200" s="211" t="s">
        <v>1146</v>
      </c>
      <c r="G200" s="208"/>
      <c r="H200" s="212">
        <v>10.14</v>
      </c>
      <c r="I200" s="213"/>
      <c r="J200" s="208"/>
      <c r="K200" s="208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176</v>
      </c>
      <c r="AU200" s="218" t="s">
        <v>99</v>
      </c>
      <c r="AV200" s="13" t="s">
        <v>82</v>
      </c>
      <c r="AW200" s="13" t="s">
        <v>30</v>
      </c>
      <c r="AX200" s="13" t="s">
        <v>73</v>
      </c>
      <c r="AY200" s="218" t="s">
        <v>166</v>
      </c>
    </row>
    <row r="201" spans="1:65" s="13" customFormat="1" ht="11.25">
      <c r="B201" s="207"/>
      <c r="C201" s="208"/>
      <c r="D201" s="209" t="s">
        <v>176</v>
      </c>
      <c r="E201" s="210" t="s">
        <v>1</v>
      </c>
      <c r="F201" s="211" t="s">
        <v>1168</v>
      </c>
      <c r="G201" s="208"/>
      <c r="H201" s="212">
        <v>-0.78</v>
      </c>
      <c r="I201" s="213"/>
      <c r="J201" s="208"/>
      <c r="K201" s="208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176</v>
      </c>
      <c r="AU201" s="218" t="s">
        <v>99</v>
      </c>
      <c r="AV201" s="13" t="s">
        <v>82</v>
      </c>
      <c r="AW201" s="13" t="s">
        <v>30</v>
      </c>
      <c r="AX201" s="13" t="s">
        <v>73</v>
      </c>
      <c r="AY201" s="218" t="s">
        <v>166</v>
      </c>
    </row>
    <row r="202" spans="1:65" s="13" customFormat="1" ht="11.25">
      <c r="B202" s="207"/>
      <c r="C202" s="208"/>
      <c r="D202" s="209" t="s">
        <v>176</v>
      </c>
      <c r="E202" s="210" t="s">
        <v>1</v>
      </c>
      <c r="F202" s="211" t="s">
        <v>1169</v>
      </c>
      <c r="G202" s="208"/>
      <c r="H202" s="212">
        <v>-3.12</v>
      </c>
      <c r="I202" s="213"/>
      <c r="J202" s="208"/>
      <c r="K202" s="208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176</v>
      </c>
      <c r="AU202" s="218" t="s">
        <v>99</v>
      </c>
      <c r="AV202" s="13" t="s">
        <v>82</v>
      </c>
      <c r="AW202" s="13" t="s">
        <v>30</v>
      </c>
      <c r="AX202" s="13" t="s">
        <v>73</v>
      </c>
      <c r="AY202" s="218" t="s">
        <v>166</v>
      </c>
    </row>
    <row r="203" spans="1:65" s="14" customFormat="1" ht="11.25">
      <c r="B203" s="219"/>
      <c r="C203" s="220"/>
      <c r="D203" s="209" t="s">
        <v>176</v>
      </c>
      <c r="E203" s="221" t="s">
        <v>1</v>
      </c>
      <c r="F203" s="222" t="s">
        <v>178</v>
      </c>
      <c r="G203" s="220"/>
      <c r="H203" s="223">
        <v>6.2400000000000011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176</v>
      </c>
      <c r="AU203" s="229" t="s">
        <v>99</v>
      </c>
      <c r="AV203" s="14" t="s">
        <v>99</v>
      </c>
      <c r="AW203" s="14" t="s">
        <v>30</v>
      </c>
      <c r="AX203" s="14" t="s">
        <v>73</v>
      </c>
      <c r="AY203" s="229" t="s">
        <v>166</v>
      </c>
    </row>
    <row r="204" spans="1:65" s="13" customFormat="1" ht="11.25">
      <c r="B204" s="207"/>
      <c r="C204" s="208"/>
      <c r="D204" s="209" t="s">
        <v>176</v>
      </c>
      <c r="E204" s="210" t="s">
        <v>1</v>
      </c>
      <c r="F204" s="211" t="s">
        <v>1151</v>
      </c>
      <c r="G204" s="208"/>
      <c r="H204" s="212">
        <v>2.42</v>
      </c>
      <c r="I204" s="213"/>
      <c r="J204" s="208"/>
      <c r="K204" s="208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176</v>
      </c>
      <c r="AU204" s="218" t="s">
        <v>99</v>
      </c>
      <c r="AV204" s="13" t="s">
        <v>82</v>
      </c>
      <c r="AW204" s="13" t="s">
        <v>30</v>
      </c>
      <c r="AX204" s="13" t="s">
        <v>73</v>
      </c>
      <c r="AY204" s="218" t="s">
        <v>166</v>
      </c>
    </row>
    <row r="205" spans="1:65" s="13" customFormat="1" ht="11.25">
      <c r="B205" s="207"/>
      <c r="C205" s="208"/>
      <c r="D205" s="209" t="s">
        <v>176</v>
      </c>
      <c r="E205" s="210" t="s">
        <v>1</v>
      </c>
      <c r="F205" s="211" t="s">
        <v>1170</v>
      </c>
      <c r="G205" s="208"/>
      <c r="H205" s="212">
        <v>-0.22</v>
      </c>
      <c r="I205" s="213"/>
      <c r="J205" s="208"/>
      <c r="K205" s="208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176</v>
      </c>
      <c r="AU205" s="218" t="s">
        <v>99</v>
      </c>
      <c r="AV205" s="13" t="s">
        <v>82</v>
      </c>
      <c r="AW205" s="13" t="s">
        <v>30</v>
      </c>
      <c r="AX205" s="13" t="s">
        <v>73</v>
      </c>
      <c r="AY205" s="218" t="s">
        <v>166</v>
      </c>
    </row>
    <row r="206" spans="1:65" s="13" customFormat="1" ht="11.25">
      <c r="B206" s="207"/>
      <c r="C206" s="208"/>
      <c r="D206" s="209" t="s">
        <v>176</v>
      </c>
      <c r="E206" s="210" t="s">
        <v>1</v>
      </c>
      <c r="F206" s="211" t="s">
        <v>1171</v>
      </c>
      <c r="G206" s="208"/>
      <c r="H206" s="212">
        <v>-0.88</v>
      </c>
      <c r="I206" s="213"/>
      <c r="J206" s="208"/>
      <c r="K206" s="208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176</v>
      </c>
      <c r="AU206" s="218" t="s">
        <v>99</v>
      </c>
      <c r="AV206" s="13" t="s">
        <v>82</v>
      </c>
      <c r="AW206" s="13" t="s">
        <v>30</v>
      </c>
      <c r="AX206" s="13" t="s">
        <v>73</v>
      </c>
      <c r="AY206" s="218" t="s">
        <v>166</v>
      </c>
    </row>
    <row r="207" spans="1:65" s="14" customFormat="1" ht="11.25">
      <c r="B207" s="219"/>
      <c r="C207" s="220"/>
      <c r="D207" s="209" t="s">
        <v>176</v>
      </c>
      <c r="E207" s="221" t="s">
        <v>1</v>
      </c>
      <c r="F207" s="222" t="s">
        <v>178</v>
      </c>
      <c r="G207" s="220"/>
      <c r="H207" s="223">
        <v>1.3199999999999998</v>
      </c>
      <c r="I207" s="224"/>
      <c r="J207" s="220"/>
      <c r="K207" s="220"/>
      <c r="L207" s="225"/>
      <c r="M207" s="226"/>
      <c r="N207" s="227"/>
      <c r="O207" s="227"/>
      <c r="P207" s="227"/>
      <c r="Q207" s="227"/>
      <c r="R207" s="227"/>
      <c r="S207" s="227"/>
      <c r="T207" s="228"/>
      <c r="AT207" s="229" t="s">
        <v>176</v>
      </c>
      <c r="AU207" s="229" t="s">
        <v>99</v>
      </c>
      <c r="AV207" s="14" t="s">
        <v>99</v>
      </c>
      <c r="AW207" s="14" t="s">
        <v>30</v>
      </c>
      <c r="AX207" s="14" t="s">
        <v>73</v>
      </c>
      <c r="AY207" s="229" t="s">
        <v>166</v>
      </c>
    </row>
    <row r="208" spans="1:65" s="15" customFormat="1" ht="11.25">
      <c r="B208" s="230"/>
      <c r="C208" s="231"/>
      <c r="D208" s="209" t="s">
        <v>176</v>
      </c>
      <c r="E208" s="232" t="s">
        <v>1</v>
      </c>
      <c r="F208" s="233" t="s">
        <v>206</v>
      </c>
      <c r="G208" s="231"/>
      <c r="H208" s="234">
        <v>7.56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AT208" s="240" t="s">
        <v>176</v>
      </c>
      <c r="AU208" s="240" t="s">
        <v>99</v>
      </c>
      <c r="AV208" s="15" t="s">
        <v>174</v>
      </c>
      <c r="AW208" s="15" t="s">
        <v>30</v>
      </c>
      <c r="AX208" s="15" t="s">
        <v>80</v>
      </c>
      <c r="AY208" s="240" t="s">
        <v>166</v>
      </c>
    </row>
    <row r="209" spans="1:65" s="2" customFormat="1" ht="24.2" customHeight="1">
      <c r="A209" s="35"/>
      <c r="B209" s="36"/>
      <c r="C209" s="193" t="s">
        <v>179</v>
      </c>
      <c r="D209" s="193" t="s">
        <v>170</v>
      </c>
      <c r="E209" s="194" t="s">
        <v>219</v>
      </c>
      <c r="F209" s="195" t="s">
        <v>220</v>
      </c>
      <c r="G209" s="196" t="s">
        <v>173</v>
      </c>
      <c r="H209" s="197">
        <v>5.8479999999999999</v>
      </c>
      <c r="I209" s="198"/>
      <c r="J209" s="199">
        <f>ROUND(I209*H209,2)</f>
        <v>0</v>
      </c>
      <c r="K209" s="200"/>
      <c r="L209" s="40"/>
      <c r="M209" s="201" t="s">
        <v>1</v>
      </c>
      <c r="N209" s="202" t="s">
        <v>38</v>
      </c>
      <c r="O209" s="72"/>
      <c r="P209" s="203">
        <f>O209*H209</f>
        <v>0</v>
      </c>
      <c r="Q209" s="203">
        <v>0</v>
      </c>
      <c r="R209" s="203">
        <f>Q209*H209</f>
        <v>0</v>
      </c>
      <c r="S209" s="203">
        <v>0</v>
      </c>
      <c r="T209" s="20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5" t="s">
        <v>174</v>
      </c>
      <c r="AT209" s="205" t="s">
        <v>170</v>
      </c>
      <c r="AU209" s="205" t="s">
        <v>99</v>
      </c>
      <c r="AY209" s="18" t="s">
        <v>166</v>
      </c>
      <c r="BE209" s="206">
        <f>IF(N209="základní",J209,0)</f>
        <v>0</v>
      </c>
      <c r="BF209" s="206">
        <f>IF(N209="snížená",J209,0)</f>
        <v>0</v>
      </c>
      <c r="BG209" s="206">
        <f>IF(N209="zákl. přenesená",J209,0)</f>
        <v>0</v>
      </c>
      <c r="BH209" s="206">
        <f>IF(N209="sníž. přenesená",J209,0)</f>
        <v>0</v>
      </c>
      <c r="BI209" s="206">
        <f>IF(N209="nulová",J209,0)</f>
        <v>0</v>
      </c>
      <c r="BJ209" s="18" t="s">
        <v>80</v>
      </c>
      <c r="BK209" s="206">
        <f>ROUND(I209*H209,2)</f>
        <v>0</v>
      </c>
      <c r="BL209" s="18" t="s">
        <v>174</v>
      </c>
      <c r="BM209" s="205" t="s">
        <v>1172</v>
      </c>
    </row>
    <row r="210" spans="1:65" s="13" customFormat="1" ht="11.25">
      <c r="B210" s="207"/>
      <c r="C210" s="208"/>
      <c r="D210" s="209" t="s">
        <v>176</v>
      </c>
      <c r="E210" s="210" t="s">
        <v>1</v>
      </c>
      <c r="F210" s="211" t="s">
        <v>1173</v>
      </c>
      <c r="G210" s="208"/>
      <c r="H210" s="212">
        <v>3.12</v>
      </c>
      <c r="I210" s="213"/>
      <c r="J210" s="208"/>
      <c r="K210" s="208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176</v>
      </c>
      <c r="AU210" s="218" t="s">
        <v>99</v>
      </c>
      <c r="AV210" s="13" t="s">
        <v>82</v>
      </c>
      <c r="AW210" s="13" t="s">
        <v>30</v>
      </c>
      <c r="AX210" s="13" t="s">
        <v>73</v>
      </c>
      <c r="AY210" s="218" t="s">
        <v>166</v>
      </c>
    </row>
    <row r="211" spans="1:65" s="14" customFormat="1" ht="11.25">
      <c r="B211" s="219"/>
      <c r="C211" s="220"/>
      <c r="D211" s="209" t="s">
        <v>176</v>
      </c>
      <c r="E211" s="221" t="s">
        <v>1</v>
      </c>
      <c r="F211" s="222" t="s">
        <v>178</v>
      </c>
      <c r="G211" s="220"/>
      <c r="H211" s="223">
        <v>3.12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176</v>
      </c>
      <c r="AU211" s="229" t="s">
        <v>99</v>
      </c>
      <c r="AV211" s="14" t="s">
        <v>99</v>
      </c>
      <c r="AW211" s="14" t="s">
        <v>30</v>
      </c>
      <c r="AX211" s="14" t="s">
        <v>73</v>
      </c>
      <c r="AY211" s="229" t="s">
        <v>166</v>
      </c>
    </row>
    <row r="212" spans="1:65" s="13" customFormat="1" ht="11.25">
      <c r="B212" s="207"/>
      <c r="C212" s="208"/>
      <c r="D212" s="209" t="s">
        <v>176</v>
      </c>
      <c r="E212" s="210" t="s">
        <v>1</v>
      </c>
      <c r="F212" s="211" t="s">
        <v>1174</v>
      </c>
      <c r="G212" s="208"/>
      <c r="H212" s="212">
        <v>1.8480000000000001</v>
      </c>
      <c r="I212" s="213"/>
      <c r="J212" s="208"/>
      <c r="K212" s="208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176</v>
      </c>
      <c r="AU212" s="218" t="s">
        <v>99</v>
      </c>
      <c r="AV212" s="13" t="s">
        <v>82</v>
      </c>
      <c r="AW212" s="13" t="s">
        <v>30</v>
      </c>
      <c r="AX212" s="13" t="s">
        <v>73</v>
      </c>
      <c r="AY212" s="218" t="s">
        <v>166</v>
      </c>
    </row>
    <row r="213" spans="1:65" s="14" customFormat="1" ht="11.25">
      <c r="B213" s="219"/>
      <c r="C213" s="220"/>
      <c r="D213" s="209" t="s">
        <v>176</v>
      </c>
      <c r="E213" s="221" t="s">
        <v>1</v>
      </c>
      <c r="F213" s="222" t="s">
        <v>178</v>
      </c>
      <c r="G213" s="220"/>
      <c r="H213" s="223">
        <v>1.8480000000000001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176</v>
      </c>
      <c r="AU213" s="229" t="s">
        <v>99</v>
      </c>
      <c r="AV213" s="14" t="s">
        <v>99</v>
      </c>
      <c r="AW213" s="14" t="s">
        <v>30</v>
      </c>
      <c r="AX213" s="14" t="s">
        <v>73</v>
      </c>
      <c r="AY213" s="229" t="s">
        <v>166</v>
      </c>
    </row>
    <row r="214" spans="1:65" s="13" customFormat="1" ht="11.25">
      <c r="B214" s="207"/>
      <c r="C214" s="208"/>
      <c r="D214" s="209" t="s">
        <v>176</v>
      </c>
      <c r="E214" s="210" t="s">
        <v>1</v>
      </c>
      <c r="F214" s="211" t="s">
        <v>1175</v>
      </c>
      <c r="G214" s="208"/>
      <c r="H214" s="212">
        <v>0.88</v>
      </c>
      <c r="I214" s="213"/>
      <c r="J214" s="208"/>
      <c r="K214" s="208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176</v>
      </c>
      <c r="AU214" s="218" t="s">
        <v>99</v>
      </c>
      <c r="AV214" s="13" t="s">
        <v>82</v>
      </c>
      <c r="AW214" s="13" t="s">
        <v>30</v>
      </c>
      <c r="AX214" s="13" t="s">
        <v>73</v>
      </c>
      <c r="AY214" s="218" t="s">
        <v>166</v>
      </c>
    </row>
    <row r="215" spans="1:65" s="14" customFormat="1" ht="11.25">
      <c r="B215" s="219"/>
      <c r="C215" s="220"/>
      <c r="D215" s="209" t="s">
        <v>176</v>
      </c>
      <c r="E215" s="221" t="s">
        <v>1</v>
      </c>
      <c r="F215" s="222" t="s">
        <v>178</v>
      </c>
      <c r="G215" s="220"/>
      <c r="H215" s="223">
        <v>0.88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176</v>
      </c>
      <c r="AU215" s="229" t="s">
        <v>99</v>
      </c>
      <c r="AV215" s="14" t="s">
        <v>99</v>
      </c>
      <c r="AW215" s="14" t="s">
        <v>30</v>
      </c>
      <c r="AX215" s="14" t="s">
        <v>73</v>
      </c>
      <c r="AY215" s="229" t="s">
        <v>166</v>
      </c>
    </row>
    <row r="216" spans="1:65" s="15" customFormat="1" ht="11.25">
      <c r="B216" s="230"/>
      <c r="C216" s="231"/>
      <c r="D216" s="209" t="s">
        <v>176</v>
      </c>
      <c r="E216" s="232" t="s">
        <v>1</v>
      </c>
      <c r="F216" s="233" t="s">
        <v>206</v>
      </c>
      <c r="G216" s="231"/>
      <c r="H216" s="234">
        <v>5.8479999999999999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AT216" s="240" t="s">
        <v>176</v>
      </c>
      <c r="AU216" s="240" t="s">
        <v>99</v>
      </c>
      <c r="AV216" s="15" t="s">
        <v>174</v>
      </c>
      <c r="AW216" s="15" t="s">
        <v>30</v>
      </c>
      <c r="AX216" s="15" t="s">
        <v>80</v>
      </c>
      <c r="AY216" s="240" t="s">
        <v>166</v>
      </c>
    </row>
    <row r="217" spans="1:65" s="2" customFormat="1" ht="16.5" customHeight="1">
      <c r="A217" s="35"/>
      <c r="B217" s="36"/>
      <c r="C217" s="241" t="s">
        <v>189</v>
      </c>
      <c r="D217" s="241" t="s">
        <v>208</v>
      </c>
      <c r="E217" s="242" t="s">
        <v>1176</v>
      </c>
      <c r="F217" s="243" t="s">
        <v>1177</v>
      </c>
      <c r="G217" s="244" t="s">
        <v>193</v>
      </c>
      <c r="H217" s="245">
        <v>11.696</v>
      </c>
      <c r="I217" s="246"/>
      <c r="J217" s="247">
        <f>ROUND(I217*H217,2)</f>
        <v>0</v>
      </c>
      <c r="K217" s="248"/>
      <c r="L217" s="249"/>
      <c r="M217" s="250" t="s">
        <v>1</v>
      </c>
      <c r="N217" s="251" t="s">
        <v>38</v>
      </c>
      <c r="O217" s="72"/>
      <c r="P217" s="203">
        <f>O217*H217</f>
        <v>0</v>
      </c>
      <c r="Q217" s="203">
        <v>1</v>
      </c>
      <c r="R217" s="203">
        <f>Q217*H217</f>
        <v>11.696</v>
      </c>
      <c r="S217" s="203">
        <v>0</v>
      </c>
      <c r="T217" s="20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5" t="s">
        <v>211</v>
      </c>
      <c r="AT217" s="205" t="s">
        <v>208</v>
      </c>
      <c r="AU217" s="205" t="s">
        <v>99</v>
      </c>
      <c r="AY217" s="18" t="s">
        <v>166</v>
      </c>
      <c r="BE217" s="206">
        <f>IF(N217="základní",J217,0)</f>
        <v>0</v>
      </c>
      <c r="BF217" s="206">
        <f>IF(N217="snížená",J217,0)</f>
        <v>0</v>
      </c>
      <c r="BG217" s="206">
        <f>IF(N217="zákl. přenesená",J217,0)</f>
        <v>0</v>
      </c>
      <c r="BH217" s="206">
        <f>IF(N217="sníž. přenesená",J217,0)</f>
        <v>0</v>
      </c>
      <c r="BI217" s="206">
        <f>IF(N217="nulová",J217,0)</f>
        <v>0</v>
      </c>
      <c r="BJ217" s="18" t="s">
        <v>80</v>
      </c>
      <c r="BK217" s="206">
        <f>ROUND(I217*H217,2)</f>
        <v>0</v>
      </c>
      <c r="BL217" s="18" t="s">
        <v>174</v>
      </c>
      <c r="BM217" s="205" t="s">
        <v>1178</v>
      </c>
    </row>
    <row r="218" spans="1:65" s="13" customFormat="1" ht="11.25">
      <c r="B218" s="207"/>
      <c r="C218" s="208"/>
      <c r="D218" s="209" t="s">
        <v>176</v>
      </c>
      <c r="E218" s="210" t="s">
        <v>1</v>
      </c>
      <c r="F218" s="211" t="s">
        <v>1173</v>
      </c>
      <c r="G218" s="208"/>
      <c r="H218" s="212">
        <v>3.12</v>
      </c>
      <c r="I218" s="213"/>
      <c r="J218" s="208"/>
      <c r="K218" s="208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176</v>
      </c>
      <c r="AU218" s="218" t="s">
        <v>99</v>
      </c>
      <c r="AV218" s="13" t="s">
        <v>82</v>
      </c>
      <c r="AW218" s="13" t="s">
        <v>30</v>
      </c>
      <c r="AX218" s="13" t="s">
        <v>73</v>
      </c>
      <c r="AY218" s="218" t="s">
        <v>166</v>
      </c>
    </row>
    <row r="219" spans="1:65" s="14" customFormat="1" ht="11.25">
      <c r="B219" s="219"/>
      <c r="C219" s="220"/>
      <c r="D219" s="209" t="s">
        <v>176</v>
      </c>
      <c r="E219" s="221" t="s">
        <v>1</v>
      </c>
      <c r="F219" s="222" t="s">
        <v>178</v>
      </c>
      <c r="G219" s="220"/>
      <c r="H219" s="223">
        <v>3.12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176</v>
      </c>
      <c r="AU219" s="229" t="s">
        <v>99</v>
      </c>
      <c r="AV219" s="14" t="s">
        <v>99</v>
      </c>
      <c r="AW219" s="14" t="s">
        <v>30</v>
      </c>
      <c r="AX219" s="14" t="s">
        <v>73</v>
      </c>
      <c r="AY219" s="229" t="s">
        <v>166</v>
      </c>
    </row>
    <row r="220" spans="1:65" s="13" customFormat="1" ht="11.25">
      <c r="B220" s="207"/>
      <c r="C220" s="208"/>
      <c r="D220" s="209" t="s">
        <v>176</v>
      </c>
      <c r="E220" s="210" t="s">
        <v>1</v>
      </c>
      <c r="F220" s="211" t="s">
        <v>1174</v>
      </c>
      <c r="G220" s="208"/>
      <c r="H220" s="212">
        <v>1.8480000000000001</v>
      </c>
      <c r="I220" s="213"/>
      <c r="J220" s="208"/>
      <c r="K220" s="208"/>
      <c r="L220" s="214"/>
      <c r="M220" s="215"/>
      <c r="N220" s="216"/>
      <c r="O220" s="216"/>
      <c r="P220" s="216"/>
      <c r="Q220" s="216"/>
      <c r="R220" s="216"/>
      <c r="S220" s="216"/>
      <c r="T220" s="217"/>
      <c r="AT220" s="218" t="s">
        <v>176</v>
      </c>
      <c r="AU220" s="218" t="s">
        <v>99</v>
      </c>
      <c r="AV220" s="13" t="s">
        <v>82</v>
      </c>
      <c r="AW220" s="13" t="s">
        <v>30</v>
      </c>
      <c r="AX220" s="13" t="s">
        <v>73</v>
      </c>
      <c r="AY220" s="218" t="s">
        <v>166</v>
      </c>
    </row>
    <row r="221" spans="1:65" s="14" customFormat="1" ht="11.25">
      <c r="B221" s="219"/>
      <c r="C221" s="220"/>
      <c r="D221" s="209" t="s">
        <v>176</v>
      </c>
      <c r="E221" s="221" t="s">
        <v>1</v>
      </c>
      <c r="F221" s="222" t="s">
        <v>178</v>
      </c>
      <c r="G221" s="220"/>
      <c r="H221" s="223">
        <v>1.8480000000000001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176</v>
      </c>
      <c r="AU221" s="229" t="s">
        <v>99</v>
      </c>
      <c r="AV221" s="14" t="s">
        <v>99</v>
      </c>
      <c r="AW221" s="14" t="s">
        <v>30</v>
      </c>
      <c r="AX221" s="14" t="s">
        <v>73</v>
      </c>
      <c r="AY221" s="229" t="s">
        <v>166</v>
      </c>
    </row>
    <row r="222" spans="1:65" s="13" customFormat="1" ht="11.25">
      <c r="B222" s="207"/>
      <c r="C222" s="208"/>
      <c r="D222" s="209" t="s">
        <v>176</v>
      </c>
      <c r="E222" s="210" t="s">
        <v>1</v>
      </c>
      <c r="F222" s="211" t="s">
        <v>1175</v>
      </c>
      <c r="G222" s="208"/>
      <c r="H222" s="212">
        <v>0.88</v>
      </c>
      <c r="I222" s="213"/>
      <c r="J222" s="208"/>
      <c r="K222" s="208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176</v>
      </c>
      <c r="AU222" s="218" t="s">
        <v>99</v>
      </c>
      <c r="AV222" s="13" t="s">
        <v>82</v>
      </c>
      <c r="AW222" s="13" t="s">
        <v>30</v>
      </c>
      <c r="AX222" s="13" t="s">
        <v>73</v>
      </c>
      <c r="AY222" s="218" t="s">
        <v>166</v>
      </c>
    </row>
    <row r="223" spans="1:65" s="14" customFormat="1" ht="11.25">
      <c r="B223" s="219"/>
      <c r="C223" s="220"/>
      <c r="D223" s="209" t="s">
        <v>176</v>
      </c>
      <c r="E223" s="221" t="s">
        <v>1</v>
      </c>
      <c r="F223" s="222" t="s">
        <v>178</v>
      </c>
      <c r="G223" s="220"/>
      <c r="H223" s="223">
        <v>0.88</v>
      </c>
      <c r="I223" s="224"/>
      <c r="J223" s="220"/>
      <c r="K223" s="220"/>
      <c r="L223" s="225"/>
      <c r="M223" s="226"/>
      <c r="N223" s="227"/>
      <c r="O223" s="227"/>
      <c r="P223" s="227"/>
      <c r="Q223" s="227"/>
      <c r="R223" s="227"/>
      <c r="S223" s="227"/>
      <c r="T223" s="228"/>
      <c r="AT223" s="229" t="s">
        <v>176</v>
      </c>
      <c r="AU223" s="229" t="s">
        <v>99</v>
      </c>
      <c r="AV223" s="14" t="s">
        <v>99</v>
      </c>
      <c r="AW223" s="14" t="s">
        <v>30</v>
      </c>
      <c r="AX223" s="14" t="s">
        <v>73</v>
      </c>
      <c r="AY223" s="229" t="s">
        <v>166</v>
      </c>
    </row>
    <row r="224" spans="1:65" s="15" customFormat="1" ht="11.25">
      <c r="B224" s="230"/>
      <c r="C224" s="231"/>
      <c r="D224" s="209" t="s">
        <v>176</v>
      </c>
      <c r="E224" s="232" t="s">
        <v>1</v>
      </c>
      <c r="F224" s="233" t="s">
        <v>206</v>
      </c>
      <c r="G224" s="231"/>
      <c r="H224" s="234">
        <v>5.8479999999999999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AT224" s="240" t="s">
        <v>176</v>
      </c>
      <c r="AU224" s="240" t="s">
        <v>99</v>
      </c>
      <c r="AV224" s="15" t="s">
        <v>174</v>
      </c>
      <c r="AW224" s="15" t="s">
        <v>30</v>
      </c>
      <c r="AX224" s="15" t="s">
        <v>73</v>
      </c>
      <c r="AY224" s="240" t="s">
        <v>166</v>
      </c>
    </row>
    <row r="225" spans="1:65" s="13" customFormat="1" ht="11.25">
      <c r="B225" s="207"/>
      <c r="C225" s="208"/>
      <c r="D225" s="209" t="s">
        <v>176</v>
      </c>
      <c r="E225" s="210" t="s">
        <v>1</v>
      </c>
      <c r="F225" s="211" t="s">
        <v>1179</v>
      </c>
      <c r="G225" s="208"/>
      <c r="H225" s="212">
        <v>11.696</v>
      </c>
      <c r="I225" s="213"/>
      <c r="J225" s="208"/>
      <c r="K225" s="208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176</v>
      </c>
      <c r="AU225" s="218" t="s">
        <v>99</v>
      </c>
      <c r="AV225" s="13" t="s">
        <v>82</v>
      </c>
      <c r="AW225" s="13" t="s">
        <v>30</v>
      </c>
      <c r="AX225" s="13" t="s">
        <v>80</v>
      </c>
      <c r="AY225" s="218" t="s">
        <v>166</v>
      </c>
    </row>
    <row r="226" spans="1:65" s="12" customFormat="1" ht="20.85" customHeight="1">
      <c r="B226" s="177"/>
      <c r="C226" s="178"/>
      <c r="D226" s="179" t="s">
        <v>72</v>
      </c>
      <c r="E226" s="191" t="s">
        <v>286</v>
      </c>
      <c r="F226" s="191" t="s">
        <v>1180</v>
      </c>
      <c r="G226" s="178"/>
      <c r="H226" s="178"/>
      <c r="I226" s="181"/>
      <c r="J226" s="192">
        <f>BK226</f>
        <v>0</v>
      </c>
      <c r="K226" s="178"/>
      <c r="L226" s="183"/>
      <c r="M226" s="184"/>
      <c r="N226" s="185"/>
      <c r="O226" s="185"/>
      <c r="P226" s="186">
        <f>SUM(P227:P233)</f>
        <v>0</v>
      </c>
      <c r="Q226" s="185"/>
      <c r="R226" s="186">
        <f>SUM(R227:R233)</f>
        <v>1.7999999999999998E-4</v>
      </c>
      <c r="S226" s="185"/>
      <c r="T226" s="187">
        <f>SUM(T227:T233)</f>
        <v>0</v>
      </c>
      <c r="AR226" s="188" t="s">
        <v>80</v>
      </c>
      <c r="AT226" s="189" t="s">
        <v>72</v>
      </c>
      <c r="AU226" s="189" t="s">
        <v>82</v>
      </c>
      <c r="AY226" s="188" t="s">
        <v>166</v>
      </c>
      <c r="BK226" s="190">
        <f>SUM(BK227:BK233)</f>
        <v>0</v>
      </c>
    </row>
    <row r="227" spans="1:65" s="2" customFormat="1" ht="24.2" customHeight="1">
      <c r="A227" s="35"/>
      <c r="B227" s="36"/>
      <c r="C227" s="193" t="s">
        <v>286</v>
      </c>
      <c r="D227" s="193" t="s">
        <v>170</v>
      </c>
      <c r="E227" s="194" t="s">
        <v>1181</v>
      </c>
      <c r="F227" s="195" t="s">
        <v>1182</v>
      </c>
      <c r="G227" s="196" t="s">
        <v>234</v>
      </c>
      <c r="H227" s="197">
        <v>9</v>
      </c>
      <c r="I227" s="198"/>
      <c r="J227" s="199">
        <f>ROUND(I227*H227,2)</f>
        <v>0</v>
      </c>
      <c r="K227" s="200"/>
      <c r="L227" s="40"/>
      <c r="M227" s="201" t="s">
        <v>1</v>
      </c>
      <c r="N227" s="202" t="s">
        <v>38</v>
      </c>
      <c r="O227" s="72"/>
      <c r="P227" s="203">
        <f>O227*H227</f>
        <v>0</v>
      </c>
      <c r="Q227" s="203">
        <v>0</v>
      </c>
      <c r="R227" s="203">
        <f>Q227*H227</f>
        <v>0</v>
      </c>
      <c r="S227" s="203">
        <v>0</v>
      </c>
      <c r="T227" s="20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5" t="s">
        <v>174</v>
      </c>
      <c r="AT227" s="205" t="s">
        <v>170</v>
      </c>
      <c r="AU227" s="205" t="s">
        <v>99</v>
      </c>
      <c r="AY227" s="18" t="s">
        <v>166</v>
      </c>
      <c r="BE227" s="206">
        <f>IF(N227="základní",J227,0)</f>
        <v>0</v>
      </c>
      <c r="BF227" s="206">
        <f>IF(N227="snížená",J227,0)</f>
        <v>0</v>
      </c>
      <c r="BG227" s="206">
        <f>IF(N227="zákl. přenesená",J227,0)</f>
        <v>0</v>
      </c>
      <c r="BH227" s="206">
        <f>IF(N227="sníž. přenesená",J227,0)</f>
        <v>0</v>
      </c>
      <c r="BI227" s="206">
        <f>IF(N227="nulová",J227,0)</f>
        <v>0</v>
      </c>
      <c r="BJ227" s="18" t="s">
        <v>80</v>
      </c>
      <c r="BK227" s="206">
        <f>ROUND(I227*H227,2)</f>
        <v>0</v>
      </c>
      <c r="BL227" s="18" t="s">
        <v>174</v>
      </c>
      <c r="BM227" s="205" t="s">
        <v>1183</v>
      </c>
    </row>
    <row r="228" spans="1:65" s="16" customFormat="1" ht="11.25">
      <c r="B228" s="252"/>
      <c r="C228" s="253"/>
      <c r="D228" s="209" t="s">
        <v>176</v>
      </c>
      <c r="E228" s="254" t="s">
        <v>1</v>
      </c>
      <c r="F228" s="255" t="s">
        <v>1184</v>
      </c>
      <c r="G228" s="253"/>
      <c r="H228" s="254" t="s">
        <v>1</v>
      </c>
      <c r="I228" s="256"/>
      <c r="J228" s="253"/>
      <c r="K228" s="253"/>
      <c r="L228" s="257"/>
      <c r="M228" s="258"/>
      <c r="N228" s="259"/>
      <c r="O228" s="259"/>
      <c r="P228" s="259"/>
      <c r="Q228" s="259"/>
      <c r="R228" s="259"/>
      <c r="S228" s="259"/>
      <c r="T228" s="260"/>
      <c r="AT228" s="261" t="s">
        <v>176</v>
      </c>
      <c r="AU228" s="261" t="s">
        <v>99</v>
      </c>
      <c r="AV228" s="16" t="s">
        <v>80</v>
      </c>
      <c r="AW228" s="16" t="s">
        <v>30</v>
      </c>
      <c r="AX228" s="16" t="s">
        <v>73</v>
      </c>
      <c r="AY228" s="261" t="s">
        <v>166</v>
      </c>
    </row>
    <row r="229" spans="1:65" s="13" customFormat="1" ht="11.25">
      <c r="B229" s="207"/>
      <c r="C229" s="208"/>
      <c r="D229" s="209" t="s">
        <v>176</v>
      </c>
      <c r="E229" s="210" t="s">
        <v>1</v>
      </c>
      <c r="F229" s="211" t="s">
        <v>1185</v>
      </c>
      <c r="G229" s="208"/>
      <c r="H229" s="212">
        <v>9</v>
      </c>
      <c r="I229" s="213"/>
      <c r="J229" s="208"/>
      <c r="K229" s="208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176</v>
      </c>
      <c r="AU229" s="218" t="s">
        <v>99</v>
      </c>
      <c r="AV229" s="13" t="s">
        <v>82</v>
      </c>
      <c r="AW229" s="13" t="s">
        <v>30</v>
      </c>
      <c r="AX229" s="13" t="s">
        <v>73</v>
      </c>
      <c r="AY229" s="218" t="s">
        <v>166</v>
      </c>
    </row>
    <row r="230" spans="1:65" s="14" customFormat="1" ht="11.25">
      <c r="B230" s="219"/>
      <c r="C230" s="220"/>
      <c r="D230" s="209" t="s">
        <v>176</v>
      </c>
      <c r="E230" s="221" t="s">
        <v>1</v>
      </c>
      <c r="F230" s="222" t="s">
        <v>178</v>
      </c>
      <c r="G230" s="220"/>
      <c r="H230" s="223">
        <v>9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176</v>
      </c>
      <c r="AU230" s="229" t="s">
        <v>99</v>
      </c>
      <c r="AV230" s="14" t="s">
        <v>99</v>
      </c>
      <c r="AW230" s="14" t="s">
        <v>30</v>
      </c>
      <c r="AX230" s="14" t="s">
        <v>73</v>
      </c>
      <c r="AY230" s="229" t="s">
        <v>166</v>
      </c>
    </row>
    <row r="231" spans="1:65" s="15" customFormat="1" ht="11.25">
      <c r="B231" s="230"/>
      <c r="C231" s="231"/>
      <c r="D231" s="209" t="s">
        <v>176</v>
      </c>
      <c r="E231" s="232" t="s">
        <v>1</v>
      </c>
      <c r="F231" s="233" t="s">
        <v>206</v>
      </c>
      <c r="G231" s="231"/>
      <c r="H231" s="234">
        <v>9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AT231" s="240" t="s">
        <v>176</v>
      </c>
      <c r="AU231" s="240" t="s">
        <v>99</v>
      </c>
      <c r="AV231" s="15" t="s">
        <v>174</v>
      </c>
      <c r="AW231" s="15" t="s">
        <v>30</v>
      </c>
      <c r="AX231" s="15" t="s">
        <v>80</v>
      </c>
      <c r="AY231" s="240" t="s">
        <v>166</v>
      </c>
    </row>
    <row r="232" spans="1:65" s="2" customFormat="1" ht="16.5" customHeight="1">
      <c r="A232" s="35"/>
      <c r="B232" s="36"/>
      <c r="C232" s="241" t="s">
        <v>184</v>
      </c>
      <c r="D232" s="241" t="s">
        <v>208</v>
      </c>
      <c r="E232" s="242" t="s">
        <v>1186</v>
      </c>
      <c r="F232" s="243" t="s">
        <v>1187</v>
      </c>
      <c r="G232" s="244" t="s">
        <v>1188</v>
      </c>
      <c r="H232" s="245">
        <v>0.18</v>
      </c>
      <c r="I232" s="246"/>
      <c r="J232" s="247">
        <f>ROUND(I232*H232,2)</f>
        <v>0</v>
      </c>
      <c r="K232" s="248"/>
      <c r="L232" s="249"/>
      <c r="M232" s="250" t="s">
        <v>1</v>
      </c>
      <c r="N232" s="251" t="s">
        <v>38</v>
      </c>
      <c r="O232" s="72"/>
      <c r="P232" s="203">
        <f>O232*H232</f>
        <v>0</v>
      </c>
      <c r="Q232" s="203">
        <v>1E-3</v>
      </c>
      <c r="R232" s="203">
        <f>Q232*H232</f>
        <v>1.7999999999999998E-4</v>
      </c>
      <c r="S232" s="203">
        <v>0</v>
      </c>
      <c r="T232" s="20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5" t="s">
        <v>211</v>
      </c>
      <c r="AT232" s="205" t="s">
        <v>208</v>
      </c>
      <c r="AU232" s="205" t="s">
        <v>99</v>
      </c>
      <c r="AY232" s="18" t="s">
        <v>166</v>
      </c>
      <c r="BE232" s="206">
        <f>IF(N232="základní",J232,0)</f>
        <v>0</v>
      </c>
      <c r="BF232" s="206">
        <f>IF(N232="snížená",J232,0)</f>
        <v>0</v>
      </c>
      <c r="BG232" s="206">
        <f>IF(N232="zákl. přenesená",J232,0)</f>
        <v>0</v>
      </c>
      <c r="BH232" s="206">
        <f>IF(N232="sníž. přenesená",J232,0)</f>
        <v>0</v>
      </c>
      <c r="BI232" s="206">
        <f>IF(N232="nulová",J232,0)</f>
        <v>0</v>
      </c>
      <c r="BJ232" s="18" t="s">
        <v>80</v>
      </c>
      <c r="BK232" s="206">
        <f>ROUND(I232*H232,2)</f>
        <v>0</v>
      </c>
      <c r="BL232" s="18" t="s">
        <v>174</v>
      </c>
      <c r="BM232" s="205" t="s">
        <v>1189</v>
      </c>
    </row>
    <row r="233" spans="1:65" s="13" customFormat="1" ht="11.25">
      <c r="B233" s="207"/>
      <c r="C233" s="208"/>
      <c r="D233" s="209" t="s">
        <v>176</v>
      </c>
      <c r="E233" s="210" t="s">
        <v>1</v>
      </c>
      <c r="F233" s="211" t="s">
        <v>1190</v>
      </c>
      <c r="G233" s="208"/>
      <c r="H233" s="212">
        <v>0.18</v>
      </c>
      <c r="I233" s="213"/>
      <c r="J233" s="208"/>
      <c r="K233" s="208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176</v>
      </c>
      <c r="AU233" s="218" t="s">
        <v>99</v>
      </c>
      <c r="AV233" s="13" t="s">
        <v>82</v>
      </c>
      <c r="AW233" s="13" t="s">
        <v>30</v>
      </c>
      <c r="AX233" s="13" t="s">
        <v>80</v>
      </c>
      <c r="AY233" s="218" t="s">
        <v>166</v>
      </c>
    </row>
    <row r="234" spans="1:65" s="12" customFormat="1" ht="22.9" customHeight="1">
      <c r="B234" s="177"/>
      <c r="C234" s="178"/>
      <c r="D234" s="179" t="s">
        <v>72</v>
      </c>
      <c r="E234" s="191" t="s">
        <v>174</v>
      </c>
      <c r="F234" s="191" t="s">
        <v>259</v>
      </c>
      <c r="G234" s="178"/>
      <c r="H234" s="178"/>
      <c r="I234" s="181"/>
      <c r="J234" s="192">
        <f>BK234</f>
        <v>0</v>
      </c>
      <c r="K234" s="178"/>
      <c r="L234" s="183"/>
      <c r="M234" s="184"/>
      <c r="N234" s="185"/>
      <c r="O234" s="185"/>
      <c r="P234" s="186">
        <f>P235</f>
        <v>0</v>
      </c>
      <c r="Q234" s="185"/>
      <c r="R234" s="186">
        <f>R235</f>
        <v>2.7643057400000002</v>
      </c>
      <c r="S234" s="185"/>
      <c r="T234" s="187">
        <f>T235</f>
        <v>0</v>
      </c>
      <c r="AR234" s="188" t="s">
        <v>80</v>
      </c>
      <c r="AT234" s="189" t="s">
        <v>72</v>
      </c>
      <c r="AU234" s="189" t="s">
        <v>80</v>
      </c>
      <c r="AY234" s="188" t="s">
        <v>166</v>
      </c>
      <c r="BK234" s="190">
        <f>BK235</f>
        <v>0</v>
      </c>
    </row>
    <row r="235" spans="1:65" s="12" customFormat="1" ht="20.85" customHeight="1">
      <c r="B235" s="177"/>
      <c r="C235" s="178"/>
      <c r="D235" s="179" t="s">
        <v>72</v>
      </c>
      <c r="E235" s="191" t="s">
        <v>260</v>
      </c>
      <c r="F235" s="191" t="s">
        <v>261</v>
      </c>
      <c r="G235" s="178"/>
      <c r="H235" s="178"/>
      <c r="I235" s="181"/>
      <c r="J235" s="192">
        <f>BK235</f>
        <v>0</v>
      </c>
      <c r="K235" s="178"/>
      <c r="L235" s="183"/>
      <c r="M235" s="184"/>
      <c r="N235" s="185"/>
      <c r="O235" s="185"/>
      <c r="P235" s="186">
        <f>SUM(P236:P243)</f>
        <v>0</v>
      </c>
      <c r="Q235" s="185"/>
      <c r="R235" s="186">
        <f>SUM(R236:R243)</f>
        <v>2.7643057400000002</v>
      </c>
      <c r="S235" s="185"/>
      <c r="T235" s="187">
        <f>SUM(T236:T243)</f>
        <v>0</v>
      </c>
      <c r="AR235" s="188" t="s">
        <v>80</v>
      </c>
      <c r="AT235" s="189" t="s">
        <v>72</v>
      </c>
      <c r="AU235" s="189" t="s">
        <v>82</v>
      </c>
      <c r="AY235" s="188" t="s">
        <v>166</v>
      </c>
      <c r="BK235" s="190">
        <f>SUM(BK236:BK243)</f>
        <v>0</v>
      </c>
    </row>
    <row r="236" spans="1:65" s="2" customFormat="1" ht="24.2" customHeight="1">
      <c r="A236" s="35"/>
      <c r="B236" s="36"/>
      <c r="C236" s="193" t="s">
        <v>304</v>
      </c>
      <c r="D236" s="193" t="s">
        <v>170</v>
      </c>
      <c r="E236" s="194" t="s">
        <v>1191</v>
      </c>
      <c r="F236" s="195" t="s">
        <v>1192</v>
      </c>
      <c r="G236" s="196" t="s">
        <v>173</v>
      </c>
      <c r="H236" s="197">
        <v>1.462</v>
      </c>
      <c r="I236" s="198"/>
      <c r="J236" s="199">
        <f>ROUND(I236*H236,2)</f>
        <v>0</v>
      </c>
      <c r="K236" s="200"/>
      <c r="L236" s="40"/>
      <c r="M236" s="201" t="s">
        <v>1</v>
      </c>
      <c r="N236" s="202" t="s">
        <v>38</v>
      </c>
      <c r="O236" s="72"/>
      <c r="P236" s="203">
        <f>O236*H236</f>
        <v>0</v>
      </c>
      <c r="Q236" s="203">
        <v>1.8907700000000001</v>
      </c>
      <c r="R236" s="203">
        <f>Q236*H236</f>
        <v>2.7643057400000002</v>
      </c>
      <c r="S236" s="203">
        <v>0</v>
      </c>
      <c r="T236" s="20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5" t="s">
        <v>174</v>
      </c>
      <c r="AT236" s="205" t="s">
        <v>170</v>
      </c>
      <c r="AU236" s="205" t="s">
        <v>99</v>
      </c>
      <c r="AY236" s="18" t="s">
        <v>166</v>
      </c>
      <c r="BE236" s="206">
        <f>IF(N236="základní",J236,0)</f>
        <v>0</v>
      </c>
      <c r="BF236" s="206">
        <f>IF(N236="snížená",J236,0)</f>
        <v>0</v>
      </c>
      <c r="BG236" s="206">
        <f>IF(N236="zákl. přenesená",J236,0)</f>
        <v>0</v>
      </c>
      <c r="BH236" s="206">
        <f>IF(N236="sníž. přenesená",J236,0)</f>
        <v>0</v>
      </c>
      <c r="BI236" s="206">
        <f>IF(N236="nulová",J236,0)</f>
        <v>0</v>
      </c>
      <c r="BJ236" s="18" t="s">
        <v>80</v>
      </c>
      <c r="BK236" s="206">
        <f>ROUND(I236*H236,2)</f>
        <v>0</v>
      </c>
      <c r="BL236" s="18" t="s">
        <v>174</v>
      </c>
      <c r="BM236" s="205" t="s">
        <v>1193</v>
      </c>
    </row>
    <row r="237" spans="1:65" s="13" customFormat="1" ht="11.25">
      <c r="B237" s="207"/>
      <c r="C237" s="208"/>
      <c r="D237" s="209" t="s">
        <v>176</v>
      </c>
      <c r="E237" s="210" t="s">
        <v>1</v>
      </c>
      <c r="F237" s="211" t="s">
        <v>1194</v>
      </c>
      <c r="G237" s="208"/>
      <c r="H237" s="212">
        <v>0.78</v>
      </c>
      <c r="I237" s="213"/>
      <c r="J237" s="208"/>
      <c r="K237" s="208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176</v>
      </c>
      <c r="AU237" s="218" t="s">
        <v>99</v>
      </c>
      <c r="AV237" s="13" t="s">
        <v>82</v>
      </c>
      <c r="AW237" s="13" t="s">
        <v>30</v>
      </c>
      <c r="AX237" s="13" t="s">
        <v>73</v>
      </c>
      <c r="AY237" s="218" t="s">
        <v>166</v>
      </c>
    </row>
    <row r="238" spans="1:65" s="14" customFormat="1" ht="11.25">
      <c r="B238" s="219"/>
      <c r="C238" s="220"/>
      <c r="D238" s="209" t="s">
        <v>176</v>
      </c>
      <c r="E238" s="221" t="s">
        <v>1</v>
      </c>
      <c r="F238" s="222" t="s">
        <v>178</v>
      </c>
      <c r="G238" s="220"/>
      <c r="H238" s="223">
        <v>0.78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176</v>
      </c>
      <c r="AU238" s="229" t="s">
        <v>99</v>
      </c>
      <c r="AV238" s="14" t="s">
        <v>99</v>
      </c>
      <c r="AW238" s="14" t="s">
        <v>30</v>
      </c>
      <c r="AX238" s="14" t="s">
        <v>73</v>
      </c>
      <c r="AY238" s="229" t="s">
        <v>166</v>
      </c>
    </row>
    <row r="239" spans="1:65" s="13" customFormat="1" ht="11.25">
      <c r="B239" s="207"/>
      <c r="C239" s="208"/>
      <c r="D239" s="209" t="s">
        <v>176</v>
      </c>
      <c r="E239" s="210" t="s">
        <v>1</v>
      </c>
      <c r="F239" s="211" t="s">
        <v>1195</v>
      </c>
      <c r="G239" s="208"/>
      <c r="H239" s="212">
        <v>0.46200000000000002</v>
      </c>
      <c r="I239" s="213"/>
      <c r="J239" s="208"/>
      <c r="K239" s="208"/>
      <c r="L239" s="214"/>
      <c r="M239" s="215"/>
      <c r="N239" s="216"/>
      <c r="O239" s="216"/>
      <c r="P239" s="216"/>
      <c r="Q239" s="216"/>
      <c r="R239" s="216"/>
      <c r="S239" s="216"/>
      <c r="T239" s="217"/>
      <c r="AT239" s="218" t="s">
        <v>176</v>
      </c>
      <c r="AU239" s="218" t="s">
        <v>99</v>
      </c>
      <c r="AV239" s="13" t="s">
        <v>82</v>
      </c>
      <c r="AW239" s="13" t="s">
        <v>30</v>
      </c>
      <c r="AX239" s="13" t="s">
        <v>73</v>
      </c>
      <c r="AY239" s="218" t="s">
        <v>166</v>
      </c>
    </row>
    <row r="240" spans="1:65" s="14" customFormat="1" ht="11.25">
      <c r="B240" s="219"/>
      <c r="C240" s="220"/>
      <c r="D240" s="209" t="s">
        <v>176</v>
      </c>
      <c r="E240" s="221" t="s">
        <v>1</v>
      </c>
      <c r="F240" s="222" t="s">
        <v>178</v>
      </c>
      <c r="G240" s="220"/>
      <c r="H240" s="223">
        <v>0.46200000000000002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176</v>
      </c>
      <c r="AU240" s="229" t="s">
        <v>99</v>
      </c>
      <c r="AV240" s="14" t="s">
        <v>99</v>
      </c>
      <c r="AW240" s="14" t="s">
        <v>30</v>
      </c>
      <c r="AX240" s="14" t="s">
        <v>73</v>
      </c>
      <c r="AY240" s="229" t="s">
        <v>166</v>
      </c>
    </row>
    <row r="241" spans="1:65" s="13" customFormat="1" ht="11.25">
      <c r="B241" s="207"/>
      <c r="C241" s="208"/>
      <c r="D241" s="209" t="s">
        <v>176</v>
      </c>
      <c r="E241" s="210" t="s">
        <v>1</v>
      </c>
      <c r="F241" s="211" t="s">
        <v>1196</v>
      </c>
      <c r="G241" s="208"/>
      <c r="H241" s="212">
        <v>0.22</v>
      </c>
      <c r="I241" s="213"/>
      <c r="J241" s="208"/>
      <c r="K241" s="208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176</v>
      </c>
      <c r="AU241" s="218" t="s">
        <v>99</v>
      </c>
      <c r="AV241" s="13" t="s">
        <v>82</v>
      </c>
      <c r="AW241" s="13" t="s">
        <v>30</v>
      </c>
      <c r="AX241" s="13" t="s">
        <v>73</v>
      </c>
      <c r="AY241" s="218" t="s">
        <v>166</v>
      </c>
    </row>
    <row r="242" spans="1:65" s="14" customFormat="1" ht="11.25">
      <c r="B242" s="219"/>
      <c r="C242" s="220"/>
      <c r="D242" s="209" t="s">
        <v>176</v>
      </c>
      <c r="E242" s="221" t="s">
        <v>1</v>
      </c>
      <c r="F242" s="222" t="s">
        <v>178</v>
      </c>
      <c r="G242" s="220"/>
      <c r="H242" s="223">
        <v>0.22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176</v>
      </c>
      <c r="AU242" s="229" t="s">
        <v>99</v>
      </c>
      <c r="AV242" s="14" t="s">
        <v>99</v>
      </c>
      <c r="AW242" s="14" t="s">
        <v>30</v>
      </c>
      <c r="AX242" s="14" t="s">
        <v>73</v>
      </c>
      <c r="AY242" s="229" t="s">
        <v>166</v>
      </c>
    </row>
    <row r="243" spans="1:65" s="15" customFormat="1" ht="11.25">
      <c r="B243" s="230"/>
      <c r="C243" s="231"/>
      <c r="D243" s="209" t="s">
        <v>176</v>
      </c>
      <c r="E243" s="232" t="s">
        <v>1</v>
      </c>
      <c r="F243" s="233" t="s">
        <v>206</v>
      </c>
      <c r="G243" s="231"/>
      <c r="H243" s="234">
        <v>1.462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AT243" s="240" t="s">
        <v>176</v>
      </c>
      <c r="AU243" s="240" t="s">
        <v>99</v>
      </c>
      <c r="AV243" s="15" t="s">
        <v>174</v>
      </c>
      <c r="AW243" s="15" t="s">
        <v>30</v>
      </c>
      <c r="AX243" s="15" t="s">
        <v>80</v>
      </c>
      <c r="AY243" s="240" t="s">
        <v>166</v>
      </c>
    </row>
    <row r="244" spans="1:65" s="12" customFormat="1" ht="22.9" customHeight="1">
      <c r="B244" s="177"/>
      <c r="C244" s="178"/>
      <c r="D244" s="179" t="s">
        <v>72</v>
      </c>
      <c r="E244" s="191" t="s">
        <v>196</v>
      </c>
      <c r="F244" s="191" t="s">
        <v>1197</v>
      </c>
      <c r="G244" s="178"/>
      <c r="H244" s="178"/>
      <c r="I244" s="181"/>
      <c r="J244" s="192">
        <f>BK244</f>
        <v>0</v>
      </c>
      <c r="K244" s="178"/>
      <c r="L244" s="183"/>
      <c r="M244" s="184"/>
      <c r="N244" s="185"/>
      <c r="O244" s="185"/>
      <c r="P244" s="186">
        <f>P245</f>
        <v>0</v>
      </c>
      <c r="Q244" s="185"/>
      <c r="R244" s="186">
        <f>R245</f>
        <v>3.3437711999999999</v>
      </c>
      <c r="S244" s="185"/>
      <c r="T244" s="187">
        <f>T245</f>
        <v>0</v>
      </c>
      <c r="AR244" s="188" t="s">
        <v>80</v>
      </c>
      <c r="AT244" s="189" t="s">
        <v>72</v>
      </c>
      <c r="AU244" s="189" t="s">
        <v>80</v>
      </c>
      <c r="AY244" s="188" t="s">
        <v>166</v>
      </c>
      <c r="BK244" s="190">
        <f>BK245</f>
        <v>0</v>
      </c>
    </row>
    <row r="245" spans="1:65" s="12" customFormat="1" ht="20.85" customHeight="1">
      <c r="B245" s="177"/>
      <c r="C245" s="178"/>
      <c r="D245" s="179" t="s">
        <v>72</v>
      </c>
      <c r="E245" s="191" t="s">
        <v>533</v>
      </c>
      <c r="F245" s="191" t="s">
        <v>1198</v>
      </c>
      <c r="G245" s="178"/>
      <c r="H245" s="178"/>
      <c r="I245" s="181"/>
      <c r="J245" s="192">
        <f>BK245</f>
        <v>0</v>
      </c>
      <c r="K245" s="178"/>
      <c r="L245" s="183"/>
      <c r="M245" s="184"/>
      <c r="N245" s="185"/>
      <c r="O245" s="185"/>
      <c r="P245" s="186">
        <f>SUM(P246:P251)</f>
        <v>0</v>
      </c>
      <c r="Q245" s="185"/>
      <c r="R245" s="186">
        <f>SUM(R246:R251)</f>
        <v>3.3437711999999999</v>
      </c>
      <c r="S245" s="185"/>
      <c r="T245" s="187">
        <f>SUM(T246:T251)</f>
        <v>0</v>
      </c>
      <c r="AR245" s="188" t="s">
        <v>80</v>
      </c>
      <c r="AT245" s="189" t="s">
        <v>72</v>
      </c>
      <c r="AU245" s="189" t="s">
        <v>82</v>
      </c>
      <c r="AY245" s="188" t="s">
        <v>166</v>
      </c>
      <c r="BK245" s="190">
        <f>SUM(BK246:BK251)</f>
        <v>0</v>
      </c>
    </row>
    <row r="246" spans="1:65" s="2" customFormat="1" ht="24.2" customHeight="1">
      <c r="A246" s="35"/>
      <c r="B246" s="36"/>
      <c r="C246" s="193" t="s">
        <v>7</v>
      </c>
      <c r="D246" s="193" t="s">
        <v>170</v>
      </c>
      <c r="E246" s="194" t="s">
        <v>1199</v>
      </c>
      <c r="F246" s="195" t="s">
        <v>1200</v>
      </c>
      <c r="G246" s="196" t="s">
        <v>234</v>
      </c>
      <c r="H246" s="197">
        <v>4.62</v>
      </c>
      <c r="I246" s="198"/>
      <c r="J246" s="199">
        <f>ROUND(I246*H246,2)</f>
        <v>0</v>
      </c>
      <c r="K246" s="200"/>
      <c r="L246" s="40"/>
      <c r="M246" s="201" t="s">
        <v>1</v>
      </c>
      <c r="N246" s="202" t="s">
        <v>38</v>
      </c>
      <c r="O246" s="72"/>
      <c r="P246" s="203">
        <f>O246*H246</f>
        <v>0</v>
      </c>
      <c r="Q246" s="203">
        <v>0.46</v>
      </c>
      <c r="R246" s="203">
        <f>Q246*H246</f>
        <v>2.1252</v>
      </c>
      <c r="S246" s="203">
        <v>0</v>
      </c>
      <c r="T246" s="204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5" t="s">
        <v>174</v>
      </c>
      <c r="AT246" s="205" t="s">
        <v>170</v>
      </c>
      <c r="AU246" s="205" t="s">
        <v>99</v>
      </c>
      <c r="AY246" s="18" t="s">
        <v>166</v>
      </c>
      <c r="BE246" s="206">
        <f>IF(N246="základní",J246,0)</f>
        <v>0</v>
      </c>
      <c r="BF246" s="206">
        <f>IF(N246="snížená",J246,0)</f>
        <v>0</v>
      </c>
      <c r="BG246" s="206">
        <f>IF(N246="zákl. přenesená",J246,0)</f>
        <v>0</v>
      </c>
      <c r="BH246" s="206">
        <f>IF(N246="sníž. přenesená",J246,0)</f>
        <v>0</v>
      </c>
      <c r="BI246" s="206">
        <f>IF(N246="nulová",J246,0)</f>
        <v>0</v>
      </c>
      <c r="BJ246" s="18" t="s">
        <v>80</v>
      </c>
      <c r="BK246" s="206">
        <f>ROUND(I246*H246,2)</f>
        <v>0</v>
      </c>
      <c r="BL246" s="18" t="s">
        <v>174</v>
      </c>
      <c r="BM246" s="205" t="s">
        <v>1201</v>
      </c>
    </row>
    <row r="247" spans="1:65" s="13" customFormat="1" ht="11.25">
      <c r="B247" s="207"/>
      <c r="C247" s="208"/>
      <c r="D247" s="209" t="s">
        <v>176</v>
      </c>
      <c r="E247" s="210" t="s">
        <v>1</v>
      </c>
      <c r="F247" s="211" t="s">
        <v>1119</v>
      </c>
      <c r="G247" s="208"/>
      <c r="H247" s="212">
        <v>4.62</v>
      </c>
      <c r="I247" s="213"/>
      <c r="J247" s="208"/>
      <c r="K247" s="208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176</v>
      </c>
      <c r="AU247" s="218" t="s">
        <v>99</v>
      </c>
      <c r="AV247" s="13" t="s">
        <v>82</v>
      </c>
      <c r="AW247" s="13" t="s">
        <v>30</v>
      </c>
      <c r="AX247" s="13" t="s">
        <v>73</v>
      </c>
      <c r="AY247" s="218" t="s">
        <v>166</v>
      </c>
    </row>
    <row r="248" spans="1:65" s="14" customFormat="1" ht="11.25">
      <c r="B248" s="219"/>
      <c r="C248" s="220"/>
      <c r="D248" s="209" t="s">
        <v>176</v>
      </c>
      <c r="E248" s="221" t="s">
        <v>1</v>
      </c>
      <c r="F248" s="222" t="s">
        <v>178</v>
      </c>
      <c r="G248" s="220"/>
      <c r="H248" s="223">
        <v>4.62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176</v>
      </c>
      <c r="AU248" s="229" t="s">
        <v>99</v>
      </c>
      <c r="AV248" s="14" t="s">
        <v>99</v>
      </c>
      <c r="AW248" s="14" t="s">
        <v>30</v>
      </c>
      <c r="AX248" s="14" t="s">
        <v>80</v>
      </c>
      <c r="AY248" s="229" t="s">
        <v>166</v>
      </c>
    </row>
    <row r="249" spans="1:65" s="2" customFormat="1" ht="33" customHeight="1">
      <c r="A249" s="35"/>
      <c r="B249" s="36"/>
      <c r="C249" s="193" t="s">
        <v>316</v>
      </c>
      <c r="D249" s="193" t="s">
        <v>170</v>
      </c>
      <c r="E249" s="194" t="s">
        <v>1202</v>
      </c>
      <c r="F249" s="195" t="s">
        <v>1203</v>
      </c>
      <c r="G249" s="196" t="s">
        <v>234</v>
      </c>
      <c r="H249" s="197">
        <v>4.62</v>
      </c>
      <c r="I249" s="198"/>
      <c r="J249" s="199">
        <f>ROUND(I249*H249,2)</f>
        <v>0</v>
      </c>
      <c r="K249" s="200"/>
      <c r="L249" s="40"/>
      <c r="M249" s="201" t="s">
        <v>1</v>
      </c>
      <c r="N249" s="202" t="s">
        <v>38</v>
      </c>
      <c r="O249" s="72"/>
      <c r="P249" s="203">
        <f>O249*H249</f>
        <v>0</v>
      </c>
      <c r="Q249" s="203">
        <v>0.26375999999999999</v>
      </c>
      <c r="R249" s="203">
        <f>Q249*H249</f>
        <v>1.2185712</v>
      </c>
      <c r="S249" s="203">
        <v>0</v>
      </c>
      <c r="T249" s="204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5" t="s">
        <v>174</v>
      </c>
      <c r="AT249" s="205" t="s">
        <v>170</v>
      </c>
      <c r="AU249" s="205" t="s">
        <v>99</v>
      </c>
      <c r="AY249" s="18" t="s">
        <v>166</v>
      </c>
      <c r="BE249" s="206">
        <f>IF(N249="základní",J249,0)</f>
        <v>0</v>
      </c>
      <c r="BF249" s="206">
        <f>IF(N249="snížená",J249,0)</f>
        <v>0</v>
      </c>
      <c r="BG249" s="206">
        <f>IF(N249="zákl. přenesená",J249,0)</f>
        <v>0</v>
      </c>
      <c r="BH249" s="206">
        <f>IF(N249="sníž. přenesená",J249,0)</f>
        <v>0</v>
      </c>
      <c r="BI249" s="206">
        <f>IF(N249="nulová",J249,0)</f>
        <v>0</v>
      </c>
      <c r="BJ249" s="18" t="s">
        <v>80</v>
      </c>
      <c r="BK249" s="206">
        <f>ROUND(I249*H249,2)</f>
        <v>0</v>
      </c>
      <c r="BL249" s="18" t="s">
        <v>174</v>
      </c>
      <c r="BM249" s="205" t="s">
        <v>1204</v>
      </c>
    </row>
    <row r="250" spans="1:65" s="13" customFormat="1" ht="11.25">
      <c r="B250" s="207"/>
      <c r="C250" s="208"/>
      <c r="D250" s="209" t="s">
        <v>176</v>
      </c>
      <c r="E250" s="210" t="s">
        <v>1</v>
      </c>
      <c r="F250" s="211" t="s">
        <v>1119</v>
      </c>
      <c r="G250" s="208"/>
      <c r="H250" s="212">
        <v>4.62</v>
      </c>
      <c r="I250" s="213"/>
      <c r="J250" s="208"/>
      <c r="K250" s="208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176</v>
      </c>
      <c r="AU250" s="218" t="s">
        <v>99</v>
      </c>
      <c r="AV250" s="13" t="s">
        <v>82</v>
      </c>
      <c r="AW250" s="13" t="s">
        <v>30</v>
      </c>
      <c r="AX250" s="13" t="s">
        <v>73</v>
      </c>
      <c r="AY250" s="218" t="s">
        <v>166</v>
      </c>
    </row>
    <row r="251" spans="1:65" s="14" customFormat="1" ht="11.25">
      <c r="B251" s="219"/>
      <c r="C251" s="220"/>
      <c r="D251" s="209" t="s">
        <v>176</v>
      </c>
      <c r="E251" s="221" t="s">
        <v>1</v>
      </c>
      <c r="F251" s="222" t="s">
        <v>178</v>
      </c>
      <c r="G251" s="220"/>
      <c r="H251" s="223">
        <v>4.62</v>
      </c>
      <c r="I251" s="224"/>
      <c r="J251" s="220"/>
      <c r="K251" s="220"/>
      <c r="L251" s="225"/>
      <c r="M251" s="226"/>
      <c r="N251" s="227"/>
      <c r="O251" s="227"/>
      <c r="P251" s="227"/>
      <c r="Q251" s="227"/>
      <c r="R251" s="227"/>
      <c r="S251" s="227"/>
      <c r="T251" s="228"/>
      <c r="AT251" s="229" t="s">
        <v>176</v>
      </c>
      <c r="AU251" s="229" t="s">
        <v>99</v>
      </c>
      <c r="AV251" s="14" t="s">
        <v>99</v>
      </c>
      <c r="AW251" s="14" t="s">
        <v>30</v>
      </c>
      <c r="AX251" s="14" t="s">
        <v>80</v>
      </c>
      <c r="AY251" s="229" t="s">
        <v>166</v>
      </c>
    </row>
    <row r="252" spans="1:65" s="12" customFormat="1" ht="22.9" customHeight="1">
      <c r="B252" s="177"/>
      <c r="C252" s="178"/>
      <c r="D252" s="179" t="s">
        <v>72</v>
      </c>
      <c r="E252" s="191" t="s">
        <v>211</v>
      </c>
      <c r="F252" s="191" t="s">
        <v>1205</v>
      </c>
      <c r="G252" s="178"/>
      <c r="H252" s="178"/>
      <c r="I252" s="181"/>
      <c r="J252" s="192">
        <f>BK252</f>
        <v>0</v>
      </c>
      <c r="K252" s="178"/>
      <c r="L252" s="183"/>
      <c r="M252" s="184"/>
      <c r="N252" s="185"/>
      <c r="O252" s="185"/>
      <c r="P252" s="186">
        <f>P253+P262</f>
        <v>0</v>
      </c>
      <c r="Q252" s="185"/>
      <c r="R252" s="186">
        <f>R253+R262</f>
        <v>0.45145999999999997</v>
      </c>
      <c r="S252" s="185"/>
      <c r="T252" s="187">
        <f>T253+T262</f>
        <v>0</v>
      </c>
      <c r="AR252" s="188" t="s">
        <v>80</v>
      </c>
      <c r="AT252" s="189" t="s">
        <v>72</v>
      </c>
      <c r="AU252" s="189" t="s">
        <v>80</v>
      </c>
      <c r="AY252" s="188" t="s">
        <v>166</v>
      </c>
      <c r="BK252" s="190">
        <f>BK253+BK262</f>
        <v>0</v>
      </c>
    </row>
    <row r="253" spans="1:65" s="12" customFormat="1" ht="20.85" customHeight="1">
      <c r="B253" s="177"/>
      <c r="C253" s="178"/>
      <c r="D253" s="179" t="s">
        <v>72</v>
      </c>
      <c r="E253" s="191" t="s">
        <v>680</v>
      </c>
      <c r="F253" s="191" t="s">
        <v>1206</v>
      </c>
      <c r="G253" s="178"/>
      <c r="H253" s="178"/>
      <c r="I253" s="181"/>
      <c r="J253" s="192">
        <f>BK253</f>
        <v>0</v>
      </c>
      <c r="K253" s="178"/>
      <c r="L253" s="183"/>
      <c r="M253" s="184"/>
      <c r="N253" s="185"/>
      <c r="O253" s="185"/>
      <c r="P253" s="186">
        <f>SUM(P254:P261)</f>
        <v>0</v>
      </c>
      <c r="Q253" s="185"/>
      <c r="R253" s="186">
        <f>SUM(R254:R261)</f>
        <v>0.44821</v>
      </c>
      <c r="S253" s="185"/>
      <c r="T253" s="187">
        <f>SUM(T254:T261)</f>
        <v>0</v>
      </c>
      <c r="AR253" s="188" t="s">
        <v>80</v>
      </c>
      <c r="AT253" s="189" t="s">
        <v>72</v>
      </c>
      <c r="AU253" s="189" t="s">
        <v>82</v>
      </c>
      <c r="AY253" s="188" t="s">
        <v>166</v>
      </c>
      <c r="BK253" s="190">
        <f>SUM(BK254:BK261)</f>
        <v>0</v>
      </c>
    </row>
    <row r="254" spans="1:65" s="2" customFormat="1" ht="37.9" customHeight="1">
      <c r="A254" s="35"/>
      <c r="B254" s="36"/>
      <c r="C254" s="193" t="s">
        <v>334</v>
      </c>
      <c r="D254" s="193" t="s">
        <v>170</v>
      </c>
      <c r="E254" s="194" t="s">
        <v>1207</v>
      </c>
      <c r="F254" s="195" t="s">
        <v>1208</v>
      </c>
      <c r="G254" s="196" t="s">
        <v>836</v>
      </c>
      <c r="H254" s="197">
        <v>1</v>
      </c>
      <c r="I254" s="198"/>
      <c r="J254" s="199">
        <f>ROUND(I254*H254,2)</f>
        <v>0</v>
      </c>
      <c r="K254" s="200"/>
      <c r="L254" s="40"/>
      <c r="M254" s="201" t="s">
        <v>1</v>
      </c>
      <c r="N254" s="202" t="s">
        <v>38</v>
      </c>
      <c r="O254" s="72"/>
      <c r="P254" s="203">
        <f>O254*H254</f>
        <v>0</v>
      </c>
      <c r="Q254" s="203">
        <v>0</v>
      </c>
      <c r="R254" s="203">
        <f>Q254*H254</f>
        <v>0</v>
      </c>
      <c r="S254" s="203">
        <v>0</v>
      </c>
      <c r="T254" s="20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5" t="s">
        <v>174</v>
      </c>
      <c r="AT254" s="205" t="s">
        <v>170</v>
      </c>
      <c r="AU254" s="205" t="s">
        <v>99</v>
      </c>
      <c r="AY254" s="18" t="s">
        <v>166</v>
      </c>
      <c r="BE254" s="206">
        <f>IF(N254="základní",J254,0)</f>
        <v>0</v>
      </c>
      <c r="BF254" s="206">
        <f>IF(N254="snížená",J254,0)</f>
        <v>0</v>
      </c>
      <c r="BG254" s="206">
        <f>IF(N254="zákl. přenesená",J254,0)</f>
        <v>0</v>
      </c>
      <c r="BH254" s="206">
        <f>IF(N254="sníž. přenesená",J254,0)</f>
        <v>0</v>
      </c>
      <c r="BI254" s="206">
        <f>IF(N254="nulová",J254,0)</f>
        <v>0</v>
      </c>
      <c r="BJ254" s="18" t="s">
        <v>80</v>
      </c>
      <c r="BK254" s="206">
        <f>ROUND(I254*H254,2)</f>
        <v>0</v>
      </c>
      <c r="BL254" s="18" t="s">
        <v>174</v>
      </c>
      <c r="BM254" s="205" t="s">
        <v>1209</v>
      </c>
    </row>
    <row r="255" spans="1:65" s="13" customFormat="1" ht="11.25">
      <c r="B255" s="207"/>
      <c r="C255" s="208"/>
      <c r="D255" s="209" t="s">
        <v>176</v>
      </c>
      <c r="E255" s="210" t="s">
        <v>1</v>
      </c>
      <c r="F255" s="211" t="s">
        <v>80</v>
      </c>
      <c r="G255" s="208"/>
      <c r="H255" s="212">
        <v>1</v>
      </c>
      <c r="I255" s="213"/>
      <c r="J255" s="208"/>
      <c r="K255" s="208"/>
      <c r="L255" s="214"/>
      <c r="M255" s="215"/>
      <c r="N255" s="216"/>
      <c r="O255" s="216"/>
      <c r="P255" s="216"/>
      <c r="Q255" s="216"/>
      <c r="R255" s="216"/>
      <c r="S255" s="216"/>
      <c r="T255" s="217"/>
      <c r="AT255" s="218" t="s">
        <v>176</v>
      </c>
      <c r="AU255" s="218" t="s">
        <v>99</v>
      </c>
      <c r="AV255" s="13" t="s">
        <v>82</v>
      </c>
      <c r="AW255" s="13" t="s">
        <v>30</v>
      </c>
      <c r="AX255" s="13" t="s">
        <v>80</v>
      </c>
      <c r="AY255" s="218" t="s">
        <v>166</v>
      </c>
    </row>
    <row r="256" spans="1:65" s="2" customFormat="1" ht="24.2" customHeight="1">
      <c r="A256" s="35"/>
      <c r="B256" s="36"/>
      <c r="C256" s="193" t="s">
        <v>338</v>
      </c>
      <c r="D256" s="193" t="s">
        <v>170</v>
      </c>
      <c r="E256" s="194" t="s">
        <v>1210</v>
      </c>
      <c r="F256" s="195" t="s">
        <v>1211</v>
      </c>
      <c r="G256" s="196" t="s">
        <v>436</v>
      </c>
      <c r="H256" s="197">
        <v>6</v>
      </c>
      <c r="I256" s="198"/>
      <c r="J256" s="199">
        <f>ROUND(I256*H256,2)</f>
        <v>0</v>
      </c>
      <c r="K256" s="200"/>
      <c r="L256" s="40"/>
      <c r="M256" s="201" t="s">
        <v>1</v>
      </c>
      <c r="N256" s="202" t="s">
        <v>38</v>
      </c>
      <c r="O256" s="72"/>
      <c r="P256" s="203">
        <f>O256*H256</f>
        <v>0</v>
      </c>
      <c r="Q256" s="203">
        <v>1.235E-2</v>
      </c>
      <c r="R256" s="203">
        <f>Q256*H256</f>
        <v>7.4099999999999999E-2</v>
      </c>
      <c r="S256" s="203">
        <v>0</v>
      </c>
      <c r="T256" s="204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5" t="s">
        <v>174</v>
      </c>
      <c r="AT256" s="205" t="s">
        <v>170</v>
      </c>
      <c r="AU256" s="205" t="s">
        <v>99</v>
      </c>
      <c r="AY256" s="18" t="s">
        <v>166</v>
      </c>
      <c r="BE256" s="206">
        <f>IF(N256="základní",J256,0)</f>
        <v>0</v>
      </c>
      <c r="BF256" s="206">
        <f>IF(N256="snížená",J256,0)</f>
        <v>0</v>
      </c>
      <c r="BG256" s="206">
        <f>IF(N256="zákl. přenesená",J256,0)</f>
        <v>0</v>
      </c>
      <c r="BH256" s="206">
        <f>IF(N256="sníž. přenesená",J256,0)</f>
        <v>0</v>
      </c>
      <c r="BI256" s="206">
        <f>IF(N256="nulová",J256,0)</f>
        <v>0</v>
      </c>
      <c r="BJ256" s="18" t="s">
        <v>80</v>
      </c>
      <c r="BK256" s="206">
        <f>ROUND(I256*H256,2)</f>
        <v>0</v>
      </c>
      <c r="BL256" s="18" t="s">
        <v>174</v>
      </c>
      <c r="BM256" s="205" t="s">
        <v>1212</v>
      </c>
    </row>
    <row r="257" spans="1:65" s="13" customFormat="1" ht="11.25">
      <c r="B257" s="207"/>
      <c r="C257" s="208"/>
      <c r="D257" s="209" t="s">
        <v>176</v>
      </c>
      <c r="E257" s="210" t="s">
        <v>1</v>
      </c>
      <c r="F257" s="211" t="s">
        <v>200</v>
      </c>
      <c r="G257" s="208"/>
      <c r="H257" s="212">
        <v>6</v>
      </c>
      <c r="I257" s="213"/>
      <c r="J257" s="208"/>
      <c r="K257" s="208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176</v>
      </c>
      <c r="AU257" s="218" t="s">
        <v>99</v>
      </c>
      <c r="AV257" s="13" t="s">
        <v>82</v>
      </c>
      <c r="AW257" s="13" t="s">
        <v>30</v>
      </c>
      <c r="AX257" s="13" t="s">
        <v>73</v>
      </c>
      <c r="AY257" s="218" t="s">
        <v>166</v>
      </c>
    </row>
    <row r="258" spans="1:65" s="14" customFormat="1" ht="11.25">
      <c r="B258" s="219"/>
      <c r="C258" s="220"/>
      <c r="D258" s="209" t="s">
        <v>176</v>
      </c>
      <c r="E258" s="221" t="s">
        <v>1</v>
      </c>
      <c r="F258" s="222" t="s">
        <v>178</v>
      </c>
      <c r="G258" s="220"/>
      <c r="H258" s="223">
        <v>6</v>
      </c>
      <c r="I258" s="224"/>
      <c r="J258" s="220"/>
      <c r="K258" s="220"/>
      <c r="L258" s="225"/>
      <c r="M258" s="226"/>
      <c r="N258" s="227"/>
      <c r="O258" s="227"/>
      <c r="P258" s="227"/>
      <c r="Q258" s="227"/>
      <c r="R258" s="227"/>
      <c r="S258" s="227"/>
      <c r="T258" s="228"/>
      <c r="AT258" s="229" t="s">
        <v>176</v>
      </c>
      <c r="AU258" s="229" t="s">
        <v>99</v>
      </c>
      <c r="AV258" s="14" t="s">
        <v>99</v>
      </c>
      <c r="AW258" s="14" t="s">
        <v>30</v>
      </c>
      <c r="AX258" s="14" t="s">
        <v>80</v>
      </c>
      <c r="AY258" s="229" t="s">
        <v>166</v>
      </c>
    </row>
    <row r="259" spans="1:65" s="2" customFormat="1" ht="24.2" customHeight="1">
      <c r="A259" s="35"/>
      <c r="B259" s="36"/>
      <c r="C259" s="193" t="s">
        <v>345</v>
      </c>
      <c r="D259" s="193" t="s">
        <v>170</v>
      </c>
      <c r="E259" s="194" t="s">
        <v>1213</v>
      </c>
      <c r="F259" s="195" t="s">
        <v>1214</v>
      </c>
      <c r="G259" s="196" t="s">
        <v>436</v>
      </c>
      <c r="H259" s="197">
        <v>19</v>
      </c>
      <c r="I259" s="198"/>
      <c r="J259" s="199">
        <f>ROUND(I259*H259,2)</f>
        <v>0</v>
      </c>
      <c r="K259" s="200"/>
      <c r="L259" s="40"/>
      <c r="M259" s="201" t="s">
        <v>1</v>
      </c>
      <c r="N259" s="202" t="s">
        <v>38</v>
      </c>
      <c r="O259" s="72"/>
      <c r="P259" s="203">
        <f>O259*H259</f>
        <v>0</v>
      </c>
      <c r="Q259" s="203">
        <v>1.9689999999999999E-2</v>
      </c>
      <c r="R259" s="203">
        <f>Q259*H259</f>
        <v>0.37411</v>
      </c>
      <c r="S259" s="203">
        <v>0</v>
      </c>
      <c r="T259" s="204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5" t="s">
        <v>174</v>
      </c>
      <c r="AT259" s="205" t="s">
        <v>170</v>
      </c>
      <c r="AU259" s="205" t="s">
        <v>99</v>
      </c>
      <c r="AY259" s="18" t="s">
        <v>166</v>
      </c>
      <c r="BE259" s="206">
        <f>IF(N259="základní",J259,0)</f>
        <v>0</v>
      </c>
      <c r="BF259" s="206">
        <f>IF(N259="snížená",J259,0)</f>
        <v>0</v>
      </c>
      <c r="BG259" s="206">
        <f>IF(N259="zákl. přenesená",J259,0)</f>
        <v>0</v>
      </c>
      <c r="BH259" s="206">
        <f>IF(N259="sníž. přenesená",J259,0)</f>
        <v>0</v>
      </c>
      <c r="BI259" s="206">
        <f>IF(N259="nulová",J259,0)</f>
        <v>0</v>
      </c>
      <c r="BJ259" s="18" t="s">
        <v>80</v>
      </c>
      <c r="BK259" s="206">
        <f>ROUND(I259*H259,2)</f>
        <v>0</v>
      </c>
      <c r="BL259" s="18" t="s">
        <v>174</v>
      </c>
      <c r="BM259" s="205" t="s">
        <v>1215</v>
      </c>
    </row>
    <row r="260" spans="1:65" s="13" customFormat="1" ht="11.25">
      <c r="B260" s="207"/>
      <c r="C260" s="208"/>
      <c r="D260" s="209" t="s">
        <v>176</v>
      </c>
      <c r="E260" s="210" t="s">
        <v>1</v>
      </c>
      <c r="F260" s="211" t="s">
        <v>184</v>
      </c>
      <c r="G260" s="208"/>
      <c r="H260" s="212">
        <v>19</v>
      </c>
      <c r="I260" s="213"/>
      <c r="J260" s="208"/>
      <c r="K260" s="208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176</v>
      </c>
      <c r="AU260" s="218" t="s">
        <v>99</v>
      </c>
      <c r="AV260" s="13" t="s">
        <v>82</v>
      </c>
      <c r="AW260" s="13" t="s">
        <v>30</v>
      </c>
      <c r="AX260" s="13" t="s">
        <v>73</v>
      </c>
      <c r="AY260" s="218" t="s">
        <v>166</v>
      </c>
    </row>
    <row r="261" spans="1:65" s="14" customFormat="1" ht="11.25">
      <c r="B261" s="219"/>
      <c r="C261" s="220"/>
      <c r="D261" s="209" t="s">
        <v>176</v>
      </c>
      <c r="E261" s="221" t="s">
        <v>1</v>
      </c>
      <c r="F261" s="222" t="s">
        <v>178</v>
      </c>
      <c r="G261" s="220"/>
      <c r="H261" s="223">
        <v>19</v>
      </c>
      <c r="I261" s="224"/>
      <c r="J261" s="220"/>
      <c r="K261" s="220"/>
      <c r="L261" s="225"/>
      <c r="M261" s="226"/>
      <c r="N261" s="227"/>
      <c r="O261" s="227"/>
      <c r="P261" s="227"/>
      <c r="Q261" s="227"/>
      <c r="R261" s="227"/>
      <c r="S261" s="227"/>
      <c r="T261" s="228"/>
      <c r="AT261" s="229" t="s">
        <v>176</v>
      </c>
      <c r="AU261" s="229" t="s">
        <v>99</v>
      </c>
      <c r="AV261" s="14" t="s">
        <v>99</v>
      </c>
      <c r="AW261" s="14" t="s">
        <v>30</v>
      </c>
      <c r="AX261" s="14" t="s">
        <v>80</v>
      </c>
      <c r="AY261" s="229" t="s">
        <v>166</v>
      </c>
    </row>
    <row r="262" spans="1:65" s="12" customFormat="1" ht="20.85" customHeight="1">
      <c r="B262" s="177"/>
      <c r="C262" s="178"/>
      <c r="D262" s="179" t="s">
        <v>72</v>
      </c>
      <c r="E262" s="191" t="s">
        <v>689</v>
      </c>
      <c r="F262" s="191" t="s">
        <v>1216</v>
      </c>
      <c r="G262" s="178"/>
      <c r="H262" s="178"/>
      <c r="I262" s="181"/>
      <c r="J262" s="192">
        <f>BK262</f>
        <v>0</v>
      </c>
      <c r="K262" s="178"/>
      <c r="L262" s="183"/>
      <c r="M262" s="184"/>
      <c r="N262" s="185"/>
      <c r="O262" s="185"/>
      <c r="P262" s="186">
        <f>SUM(P263:P268)</f>
        <v>0</v>
      </c>
      <c r="Q262" s="185"/>
      <c r="R262" s="186">
        <f>SUM(R263:R268)</f>
        <v>3.2499999999999999E-3</v>
      </c>
      <c r="S262" s="185"/>
      <c r="T262" s="187">
        <f>SUM(T263:T268)</f>
        <v>0</v>
      </c>
      <c r="AR262" s="188" t="s">
        <v>80</v>
      </c>
      <c r="AT262" s="189" t="s">
        <v>72</v>
      </c>
      <c r="AU262" s="189" t="s">
        <v>82</v>
      </c>
      <c r="AY262" s="188" t="s">
        <v>166</v>
      </c>
      <c r="BK262" s="190">
        <f>SUM(BK263:BK268)</f>
        <v>0</v>
      </c>
    </row>
    <row r="263" spans="1:65" s="2" customFormat="1" ht="21.75" customHeight="1">
      <c r="A263" s="35"/>
      <c r="B263" s="36"/>
      <c r="C263" s="193" t="s">
        <v>349</v>
      </c>
      <c r="D263" s="193" t="s">
        <v>170</v>
      </c>
      <c r="E263" s="194" t="s">
        <v>1217</v>
      </c>
      <c r="F263" s="195" t="s">
        <v>1218</v>
      </c>
      <c r="G263" s="196" t="s">
        <v>436</v>
      </c>
      <c r="H263" s="197">
        <v>25</v>
      </c>
      <c r="I263" s="198"/>
      <c r="J263" s="199">
        <f>ROUND(I263*H263,2)</f>
        <v>0</v>
      </c>
      <c r="K263" s="200"/>
      <c r="L263" s="40"/>
      <c r="M263" s="201" t="s">
        <v>1</v>
      </c>
      <c r="N263" s="202" t="s">
        <v>38</v>
      </c>
      <c r="O263" s="72"/>
      <c r="P263" s="203">
        <f>O263*H263</f>
        <v>0</v>
      </c>
      <c r="Q263" s="203">
        <v>1.2999999999999999E-4</v>
      </c>
      <c r="R263" s="203">
        <f>Q263*H263</f>
        <v>3.2499999999999999E-3</v>
      </c>
      <c r="S263" s="203">
        <v>0</v>
      </c>
      <c r="T263" s="20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5" t="s">
        <v>174</v>
      </c>
      <c r="AT263" s="205" t="s">
        <v>170</v>
      </c>
      <c r="AU263" s="205" t="s">
        <v>99</v>
      </c>
      <c r="AY263" s="18" t="s">
        <v>166</v>
      </c>
      <c r="BE263" s="206">
        <f>IF(N263="základní",J263,0)</f>
        <v>0</v>
      </c>
      <c r="BF263" s="206">
        <f>IF(N263="snížená",J263,0)</f>
        <v>0</v>
      </c>
      <c r="BG263" s="206">
        <f>IF(N263="zákl. přenesená",J263,0)</f>
        <v>0</v>
      </c>
      <c r="BH263" s="206">
        <f>IF(N263="sníž. přenesená",J263,0)</f>
        <v>0</v>
      </c>
      <c r="BI263" s="206">
        <f>IF(N263="nulová",J263,0)</f>
        <v>0</v>
      </c>
      <c r="BJ263" s="18" t="s">
        <v>80</v>
      </c>
      <c r="BK263" s="206">
        <f>ROUND(I263*H263,2)</f>
        <v>0</v>
      </c>
      <c r="BL263" s="18" t="s">
        <v>174</v>
      </c>
      <c r="BM263" s="205" t="s">
        <v>1219</v>
      </c>
    </row>
    <row r="264" spans="1:65" s="13" customFormat="1" ht="11.25">
      <c r="B264" s="207"/>
      <c r="C264" s="208"/>
      <c r="D264" s="209" t="s">
        <v>176</v>
      </c>
      <c r="E264" s="210" t="s">
        <v>1</v>
      </c>
      <c r="F264" s="211" t="s">
        <v>200</v>
      </c>
      <c r="G264" s="208"/>
      <c r="H264" s="212">
        <v>6</v>
      </c>
      <c r="I264" s="213"/>
      <c r="J264" s="208"/>
      <c r="K264" s="208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176</v>
      </c>
      <c r="AU264" s="218" t="s">
        <v>99</v>
      </c>
      <c r="AV264" s="13" t="s">
        <v>82</v>
      </c>
      <c r="AW264" s="13" t="s">
        <v>30</v>
      </c>
      <c r="AX264" s="13" t="s">
        <v>73</v>
      </c>
      <c r="AY264" s="218" t="s">
        <v>166</v>
      </c>
    </row>
    <row r="265" spans="1:65" s="14" customFormat="1" ht="11.25">
      <c r="B265" s="219"/>
      <c r="C265" s="220"/>
      <c r="D265" s="209" t="s">
        <v>176</v>
      </c>
      <c r="E265" s="221" t="s">
        <v>1</v>
      </c>
      <c r="F265" s="222" t="s">
        <v>178</v>
      </c>
      <c r="G265" s="220"/>
      <c r="H265" s="223">
        <v>6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176</v>
      </c>
      <c r="AU265" s="229" t="s">
        <v>99</v>
      </c>
      <c r="AV265" s="14" t="s">
        <v>99</v>
      </c>
      <c r="AW265" s="14" t="s">
        <v>30</v>
      </c>
      <c r="AX265" s="14" t="s">
        <v>73</v>
      </c>
      <c r="AY265" s="229" t="s">
        <v>166</v>
      </c>
    </row>
    <row r="266" spans="1:65" s="13" customFormat="1" ht="11.25">
      <c r="B266" s="207"/>
      <c r="C266" s="208"/>
      <c r="D266" s="209" t="s">
        <v>176</v>
      </c>
      <c r="E266" s="210" t="s">
        <v>1</v>
      </c>
      <c r="F266" s="211" t="s">
        <v>184</v>
      </c>
      <c r="G266" s="208"/>
      <c r="H266" s="212">
        <v>19</v>
      </c>
      <c r="I266" s="213"/>
      <c r="J266" s="208"/>
      <c r="K266" s="208"/>
      <c r="L266" s="214"/>
      <c r="M266" s="215"/>
      <c r="N266" s="216"/>
      <c r="O266" s="216"/>
      <c r="P266" s="216"/>
      <c r="Q266" s="216"/>
      <c r="R266" s="216"/>
      <c r="S266" s="216"/>
      <c r="T266" s="217"/>
      <c r="AT266" s="218" t="s">
        <v>176</v>
      </c>
      <c r="AU266" s="218" t="s">
        <v>99</v>
      </c>
      <c r="AV266" s="13" t="s">
        <v>82</v>
      </c>
      <c r="AW266" s="13" t="s">
        <v>30</v>
      </c>
      <c r="AX266" s="13" t="s">
        <v>73</v>
      </c>
      <c r="AY266" s="218" t="s">
        <v>166</v>
      </c>
    </row>
    <row r="267" spans="1:65" s="14" customFormat="1" ht="11.25">
      <c r="B267" s="219"/>
      <c r="C267" s="220"/>
      <c r="D267" s="209" t="s">
        <v>176</v>
      </c>
      <c r="E267" s="221" t="s">
        <v>1</v>
      </c>
      <c r="F267" s="222" t="s">
        <v>178</v>
      </c>
      <c r="G267" s="220"/>
      <c r="H267" s="223">
        <v>19</v>
      </c>
      <c r="I267" s="224"/>
      <c r="J267" s="220"/>
      <c r="K267" s="220"/>
      <c r="L267" s="225"/>
      <c r="M267" s="226"/>
      <c r="N267" s="227"/>
      <c r="O267" s="227"/>
      <c r="P267" s="227"/>
      <c r="Q267" s="227"/>
      <c r="R267" s="227"/>
      <c r="S267" s="227"/>
      <c r="T267" s="228"/>
      <c r="AT267" s="229" t="s">
        <v>176</v>
      </c>
      <c r="AU267" s="229" t="s">
        <v>99</v>
      </c>
      <c r="AV267" s="14" t="s">
        <v>99</v>
      </c>
      <c r="AW267" s="14" t="s">
        <v>30</v>
      </c>
      <c r="AX267" s="14" t="s">
        <v>73</v>
      </c>
      <c r="AY267" s="229" t="s">
        <v>166</v>
      </c>
    </row>
    <row r="268" spans="1:65" s="15" customFormat="1" ht="11.25">
      <c r="B268" s="230"/>
      <c r="C268" s="231"/>
      <c r="D268" s="209" t="s">
        <v>176</v>
      </c>
      <c r="E268" s="232" t="s">
        <v>1</v>
      </c>
      <c r="F268" s="233" t="s">
        <v>206</v>
      </c>
      <c r="G268" s="231"/>
      <c r="H268" s="234">
        <v>25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AT268" s="240" t="s">
        <v>176</v>
      </c>
      <c r="AU268" s="240" t="s">
        <v>99</v>
      </c>
      <c r="AV268" s="15" t="s">
        <v>174</v>
      </c>
      <c r="AW268" s="15" t="s">
        <v>30</v>
      </c>
      <c r="AX268" s="15" t="s">
        <v>80</v>
      </c>
      <c r="AY268" s="240" t="s">
        <v>166</v>
      </c>
    </row>
    <row r="269" spans="1:65" s="12" customFormat="1" ht="22.9" customHeight="1">
      <c r="B269" s="177"/>
      <c r="C269" s="178"/>
      <c r="D269" s="179" t="s">
        <v>72</v>
      </c>
      <c r="E269" s="191" t="s">
        <v>218</v>
      </c>
      <c r="F269" s="191" t="s">
        <v>342</v>
      </c>
      <c r="G269" s="178"/>
      <c r="H269" s="178"/>
      <c r="I269" s="181"/>
      <c r="J269" s="192">
        <f>BK269</f>
        <v>0</v>
      </c>
      <c r="K269" s="178"/>
      <c r="L269" s="183"/>
      <c r="M269" s="184"/>
      <c r="N269" s="185"/>
      <c r="O269" s="185"/>
      <c r="P269" s="186">
        <f>P270</f>
        <v>0</v>
      </c>
      <c r="Q269" s="185"/>
      <c r="R269" s="186">
        <f>R270</f>
        <v>0.26327</v>
      </c>
      <c r="S269" s="185"/>
      <c r="T269" s="187">
        <f>T270</f>
        <v>0</v>
      </c>
      <c r="AR269" s="188" t="s">
        <v>80</v>
      </c>
      <c r="AT269" s="189" t="s">
        <v>72</v>
      </c>
      <c r="AU269" s="189" t="s">
        <v>80</v>
      </c>
      <c r="AY269" s="188" t="s">
        <v>166</v>
      </c>
      <c r="BK269" s="190">
        <f>BK270</f>
        <v>0</v>
      </c>
    </row>
    <row r="270" spans="1:65" s="12" customFormat="1" ht="20.85" customHeight="1">
      <c r="B270" s="177"/>
      <c r="C270" s="178"/>
      <c r="D270" s="179" t="s">
        <v>72</v>
      </c>
      <c r="E270" s="191" t="s">
        <v>699</v>
      </c>
      <c r="F270" s="191" t="s">
        <v>1220</v>
      </c>
      <c r="G270" s="178"/>
      <c r="H270" s="178"/>
      <c r="I270" s="181"/>
      <c r="J270" s="192">
        <f>BK270</f>
        <v>0</v>
      </c>
      <c r="K270" s="178"/>
      <c r="L270" s="183"/>
      <c r="M270" s="184"/>
      <c r="N270" s="185"/>
      <c r="O270" s="185"/>
      <c r="P270" s="186">
        <f>SUM(P271:P280)</f>
        <v>0</v>
      </c>
      <c r="Q270" s="185"/>
      <c r="R270" s="186">
        <f>SUM(R271:R280)</f>
        <v>0.26327</v>
      </c>
      <c r="S270" s="185"/>
      <c r="T270" s="187">
        <f>SUM(T271:T280)</f>
        <v>0</v>
      </c>
      <c r="AR270" s="188" t="s">
        <v>80</v>
      </c>
      <c r="AT270" s="189" t="s">
        <v>72</v>
      </c>
      <c r="AU270" s="189" t="s">
        <v>82</v>
      </c>
      <c r="AY270" s="188" t="s">
        <v>166</v>
      </c>
      <c r="BK270" s="190">
        <f>SUM(BK271:BK280)</f>
        <v>0</v>
      </c>
    </row>
    <row r="271" spans="1:65" s="2" customFormat="1" ht="33" customHeight="1">
      <c r="A271" s="35"/>
      <c r="B271" s="36"/>
      <c r="C271" s="193" t="s">
        <v>354</v>
      </c>
      <c r="D271" s="193" t="s">
        <v>170</v>
      </c>
      <c r="E271" s="194" t="s">
        <v>1221</v>
      </c>
      <c r="F271" s="195" t="s">
        <v>1222</v>
      </c>
      <c r="G271" s="196" t="s">
        <v>436</v>
      </c>
      <c r="H271" s="197">
        <v>1.5</v>
      </c>
      <c r="I271" s="198"/>
      <c r="J271" s="199">
        <f>ROUND(I271*H271,2)</f>
        <v>0</v>
      </c>
      <c r="K271" s="200"/>
      <c r="L271" s="40"/>
      <c r="M271" s="201" t="s">
        <v>1</v>
      </c>
      <c r="N271" s="202" t="s">
        <v>38</v>
      </c>
      <c r="O271" s="72"/>
      <c r="P271" s="203">
        <f>O271*H271</f>
        <v>0</v>
      </c>
      <c r="Q271" s="203">
        <v>0.1295</v>
      </c>
      <c r="R271" s="203">
        <f>Q271*H271</f>
        <v>0.19425000000000001</v>
      </c>
      <c r="S271" s="203">
        <v>0</v>
      </c>
      <c r="T271" s="204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5" t="s">
        <v>174</v>
      </c>
      <c r="AT271" s="205" t="s">
        <v>170</v>
      </c>
      <c r="AU271" s="205" t="s">
        <v>99</v>
      </c>
      <c r="AY271" s="18" t="s">
        <v>166</v>
      </c>
      <c r="BE271" s="206">
        <f>IF(N271="základní",J271,0)</f>
        <v>0</v>
      </c>
      <c r="BF271" s="206">
        <f>IF(N271="snížená",J271,0)</f>
        <v>0</v>
      </c>
      <c r="BG271" s="206">
        <f>IF(N271="zákl. přenesená",J271,0)</f>
        <v>0</v>
      </c>
      <c r="BH271" s="206">
        <f>IF(N271="sníž. přenesená",J271,0)</f>
        <v>0</v>
      </c>
      <c r="BI271" s="206">
        <f>IF(N271="nulová",J271,0)</f>
        <v>0</v>
      </c>
      <c r="BJ271" s="18" t="s">
        <v>80</v>
      </c>
      <c r="BK271" s="206">
        <f>ROUND(I271*H271,2)</f>
        <v>0</v>
      </c>
      <c r="BL271" s="18" t="s">
        <v>174</v>
      </c>
      <c r="BM271" s="205" t="s">
        <v>1223</v>
      </c>
    </row>
    <row r="272" spans="1:65" s="13" customFormat="1" ht="11.25">
      <c r="B272" s="207"/>
      <c r="C272" s="208"/>
      <c r="D272" s="209" t="s">
        <v>176</v>
      </c>
      <c r="E272" s="210" t="s">
        <v>1</v>
      </c>
      <c r="F272" s="211" t="s">
        <v>1224</v>
      </c>
      <c r="G272" s="208"/>
      <c r="H272" s="212">
        <v>1.5</v>
      </c>
      <c r="I272" s="213"/>
      <c r="J272" s="208"/>
      <c r="K272" s="208"/>
      <c r="L272" s="214"/>
      <c r="M272" s="215"/>
      <c r="N272" s="216"/>
      <c r="O272" s="216"/>
      <c r="P272" s="216"/>
      <c r="Q272" s="216"/>
      <c r="R272" s="216"/>
      <c r="S272" s="216"/>
      <c r="T272" s="217"/>
      <c r="AT272" s="218" t="s">
        <v>176</v>
      </c>
      <c r="AU272" s="218" t="s">
        <v>99</v>
      </c>
      <c r="AV272" s="13" t="s">
        <v>82</v>
      </c>
      <c r="AW272" s="13" t="s">
        <v>30</v>
      </c>
      <c r="AX272" s="13" t="s">
        <v>73</v>
      </c>
      <c r="AY272" s="218" t="s">
        <v>166</v>
      </c>
    </row>
    <row r="273" spans="1:65" s="14" customFormat="1" ht="11.25">
      <c r="B273" s="219"/>
      <c r="C273" s="220"/>
      <c r="D273" s="209" t="s">
        <v>176</v>
      </c>
      <c r="E273" s="221" t="s">
        <v>1</v>
      </c>
      <c r="F273" s="222" t="s">
        <v>178</v>
      </c>
      <c r="G273" s="220"/>
      <c r="H273" s="223">
        <v>1.5</v>
      </c>
      <c r="I273" s="224"/>
      <c r="J273" s="220"/>
      <c r="K273" s="220"/>
      <c r="L273" s="225"/>
      <c r="M273" s="226"/>
      <c r="N273" s="227"/>
      <c r="O273" s="227"/>
      <c r="P273" s="227"/>
      <c r="Q273" s="227"/>
      <c r="R273" s="227"/>
      <c r="S273" s="227"/>
      <c r="T273" s="228"/>
      <c r="AT273" s="229" t="s">
        <v>176</v>
      </c>
      <c r="AU273" s="229" t="s">
        <v>99</v>
      </c>
      <c r="AV273" s="14" t="s">
        <v>99</v>
      </c>
      <c r="AW273" s="14" t="s">
        <v>30</v>
      </c>
      <c r="AX273" s="14" t="s">
        <v>80</v>
      </c>
      <c r="AY273" s="229" t="s">
        <v>166</v>
      </c>
    </row>
    <row r="274" spans="1:65" s="2" customFormat="1" ht="16.5" customHeight="1">
      <c r="A274" s="35"/>
      <c r="B274" s="36"/>
      <c r="C274" s="241" t="s">
        <v>358</v>
      </c>
      <c r="D274" s="241" t="s">
        <v>208</v>
      </c>
      <c r="E274" s="242" t="s">
        <v>1225</v>
      </c>
      <c r="F274" s="243" t="s">
        <v>1226</v>
      </c>
      <c r="G274" s="244" t="s">
        <v>436</v>
      </c>
      <c r="H274" s="245">
        <v>1</v>
      </c>
      <c r="I274" s="246"/>
      <c r="J274" s="247">
        <f>ROUND(I274*H274,2)</f>
        <v>0</v>
      </c>
      <c r="K274" s="248"/>
      <c r="L274" s="249"/>
      <c r="M274" s="250" t="s">
        <v>1</v>
      </c>
      <c r="N274" s="251" t="s">
        <v>38</v>
      </c>
      <c r="O274" s="72"/>
      <c r="P274" s="203">
        <f>O274*H274</f>
        <v>0</v>
      </c>
      <c r="Q274" s="203">
        <v>5.6120000000000003E-2</v>
      </c>
      <c r="R274" s="203">
        <f>Q274*H274</f>
        <v>5.6120000000000003E-2</v>
      </c>
      <c r="S274" s="203">
        <v>0</v>
      </c>
      <c r="T274" s="204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5" t="s">
        <v>211</v>
      </c>
      <c r="AT274" s="205" t="s">
        <v>208</v>
      </c>
      <c r="AU274" s="205" t="s">
        <v>99</v>
      </c>
      <c r="AY274" s="18" t="s">
        <v>166</v>
      </c>
      <c r="BE274" s="206">
        <f>IF(N274="základní",J274,0)</f>
        <v>0</v>
      </c>
      <c r="BF274" s="206">
        <f>IF(N274="snížená",J274,0)</f>
        <v>0</v>
      </c>
      <c r="BG274" s="206">
        <f>IF(N274="zákl. přenesená",J274,0)</f>
        <v>0</v>
      </c>
      <c r="BH274" s="206">
        <f>IF(N274="sníž. přenesená",J274,0)</f>
        <v>0</v>
      </c>
      <c r="BI274" s="206">
        <f>IF(N274="nulová",J274,0)</f>
        <v>0</v>
      </c>
      <c r="BJ274" s="18" t="s">
        <v>80</v>
      </c>
      <c r="BK274" s="206">
        <f>ROUND(I274*H274,2)</f>
        <v>0</v>
      </c>
      <c r="BL274" s="18" t="s">
        <v>174</v>
      </c>
      <c r="BM274" s="205" t="s">
        <v>1227</v>
      </c>
    </row>
    <row r="275" spans="1:65" s="13" customFormat="1" ht="11.25">
      <c r="B275" s="207"/>
      <c r="C275" s="208"/>
      <c r="D275" s="209" t="s">
        <v>176</v>
      </c>
      <c r="E275" s="210" t="s">
        <v>1</v>
      </c>
      <c r="F275" s="211" t="s">
        <v>80</v>
      </c>
      <c r="G275" s="208"/>
      <c r="H275" s="212">
        <v>1</v>
      </c>
      <c r="I275" s="213"/>
      <c r="J275" s="208"/>
      <c r="K275" s="208"/>
      <c r="L275" s="214"/>
      <c r="M275" s="215"/>
      <c r="N275" s="216"/>
      <c r="O275" s="216"/>
      <c r="P275" s="216"/>
      <c r="Q275" s="216"/>
      <c r="R275" s="216"/>
      <c r="S275" s="216"/>
      <c r="T275" s="217"/>
      <c r="AT275" s="218" t="s">
        <v>176</v>
      </c>
      <c r="AU275" s="218" t="s">
        <v>99</v>
      </c>
      <c r="AV275" s="13" t="s">
        <v>82</v>
      </c>
      <c r="AW275" s="13" t="s">
        <v>30</v>
      </c>
      <c r="AX275" s="13" t="s">
        <v>80</v>
      </c>
      <c r="AY275" s="218" t="s">
        <v>166</v>
      </c>
    </row>
    <row r="276" spans="1:65" s="2" customFormat="1" ht="16.5" customHeight="1">
      <c r="A276" s="35"/>
      <c r="B276" s="36"/>
      <c r="C276" s="241" t="s">
        <v>375</v>
      </c>
      <c r="D276" s="241" t="s">
        <v>208</v>
      </c>
      <c r="E276" s="242" t="s">
        <v>1228</v>
      </c>
      <c r="F276" s="243" t="s">
        <v>1229</v>
      </c>
      <c r="G276" s="244" t="s">
        <v>436</v>
      </c>
      <c r="H276" s="245">
        <v>0.5</v>
      </c>
      <c r="I276" s="246"/>
      <c r="J276" s="247">
        <f>ROUND(I276*H276,2)</f>
        <v>0</v>
      </c>
      <c r="K276" s="248"/>
      <c r="L276" s="249"/>
      <c r="M276" s="250" t="s">
        <v>1</v>
      </c>
      <c r="N276" s="251" t="s">
        <v>38</v>
      </c>
      <c r="O276" s="72"/>
      <c r="P276" s="203">
        <f>O276*H276</f>
        <v>0</v>
      </c>
      <c r="Q276" s="203">
        <v>2.58E-2</v>
      </c>
      <c r="R276" s="203">
        <f>Q276*H276</f>
        <v>1.29E-2</v>
      </c>
      <c r="S276" s="203">
        <v>0</v>
      </c>
      <c r="T276" s="204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5" t="s">
        <v>211</v>
      </c>
      <c r="AT276" s="205" t="s">
        <v>208</v>
      </c>
      <c r="AU276" s="205" t="s">
        <v>99</v>
      </c>
      <c r="AY276" s="18" t="s">
        <v>166</v>
      </c>
      <c r="BE276" s="206">
        <f>IF(N276="základní",J276,0)</f>
        <v>0</v>
      </c>
      <c r="BF276" s="206">
        <f>IF(N276="snížená",J276,0)</f>
        <v>0</v>
      </c>
      <c r="BG276" s="206">
        <f>IF(N276="zákl. přenesená",J276,0)</f>
        <v>0</v>
      </c>
      <c r="BH276" s="206">
        <f>IF(N276="sníž. přenesená",J276,0)</f>
        <v>0</v>
      </c>
      <c r="BI276" s="206">
        <f>IF(N276="nulová",J276,0)</f>
        <v>0</v>
      </c>
      <c r="BJ276" s="18" t="s">
        <v>80</v>
      </c>
      <c r="BK276" s="206">
        <f>ROUND(I276*H276,2)</f>
        <v>0</v>
      </c>
      <c r="BL276" s="18" t="s">
        <v>174</v>
      </c>
      <c r="BM276" s="205" t="s">
        <v>1230</v>
      </c>
    </row>
    <row r="277" spans="1:65" s="13" customFormat="1" ht="11.25">
      <c r="B277" s="207"/>
      <c r="C277" s="208"/>
      <c r="D277" s="209" t="s">
        <v>176</v>
      </c>
      <c r="E277" s="210" t="s">
        <v>1</v>
      </c>
      <c r="F277" s="211" t="s">
        <v>1231</v>
      </c>
      <c r="G277" s="208"/>
      <c r="H277" s="212">
        <v>0.5</v>
      </c>
      <c r="I277" s="213"/>
      <c r="J277" s="208"/>
      <c r="K277" s="208"/>
      <c r="L277" s="214"/>
      <c r="M277" s="215"/>
      <c r="N277" s="216"/>
      <c r="O277" s="216"/>
      <c r="P277" s="216"/>
      <c r="Q277" s="216"/>
      <c r="R277" s="216"/>
      <c r="S277" s="216"/>
      <c r="T277" s="217"/>
      <c r="AT277" s="218" t="s">
        <v>176</v>
      </c>
      <c r="AU277" s="218" t="s">
        <v>99</v>
      </c>
      <c r="AV277" s="13" t="s">
        <v>82</v>
      </c>
      <c r="AW277" s="13" t="s">
        <v>30</v>
      </c>
      <c r="AX277" s="13" t="s">
        <v>80</v>
      </c>
      <c r="AY277" s="218" t="s">
        <v>166</v>
      </c>
    </row>
    <row r="278" spans="1:65" s="2" customFormat="1" ht="21.75" customHeight="1">
      <c r="A278" s="35"/>
      <c r="B278" s="36"/>
      <c r="C278" s="193" t="s">
        <v>381</v>
      </c>
      <c r="D278" s="193" t="s">
        <v>170</v>
      </c>
      <c r="E278" s="194" t="s">
        <v>1232</v>
      </c>
      <c r="F278" s="195" t="s">
        <v>1233</v>
      </c>
      <c r="G278" s="196" t="s">
        <v>436</v>
      </c>
      <c r="H278" s="197">
        <v>8.4</v>
      </c>
      <c r="I278" s="198"/>
      <c r="J278" s="199">
        <f>ROUND(I278*H278,2)</f>
        <v>0</v>
      </c>
      <c r="K278" s="200"/>
      <c r="L278" s="40"/>
      <c r="M278" s="201" t="s">
        <v>1</v>
      </c>
      <c r="N278" s="202" t="s">
        <v>38</v>
      </c>
      <c r="O278" s="72"/>
      <c r="P278" s="203">
        <f>O278*H278</f>
        <v>0</v>
      </c>
      <c r="Q278" s="203">
        <v>0</v>
      </c>
      <c r="R278" s="203">
        <f>Q278*H278</f>
        <v>0</v>
      </c>
      <c r="S278" s="203">
        <v>0</v>
      </c>
      <c r="T278" s="204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5" t="s">
        <v>174</v>
      </c>
      <c r="AT278" s="205" t="s">
        <v>170</v>
      </c>
      <c r="AU278" s="205" t="s">
        <v>99</v>
      </c>
      <c r="AY278" s="18" t="s">
        <v>166</v>
      </c>
      <c r="BE278" s="206">
        <f>IF(N278="základní",J278,0)</f>
        <v>0</v>
      </c>
      <c r="BF278" s="206">
        <f>IF(N278="snížená",J278,0)</f>
        <v>0</v>
      </c>
      <c r="BG278" s="206">
        <f>IF(N278="zákl. přenesená",J278,0)</f>
        <v>0</v>
      </c>
      <c r="BH278" s="206">
        <f>IF(N278="sníž. přenesená",J278,0)</f>
        <v>0</v>
      </c>
      <c r="BI278" s="206">
        <f>IF(N278="nulová",J278,0)</f>
        <v>0</v>
      </c>
      <c r="BJ278" s="18" t="s">
        <v>80</v>
      </c>
      <c r="BK278" s="206">
        <f>ROUND(I278*H278,2)</f>
        <v>0</v>
      </c>
      <c r="BL278" s="18" t="s">
        <v>174</v>
      </c>
      <c r="BM278" s="205" t="s">
        <v>1234</v>
      </c>
    </row>
    <row r="279" spans="1:65" s="13" customFormat="1" ht="11.25">
      <c r="B279" s="207"/>
      <c r="C279" s="208"/>
      <c r="D279" s="209" t="s">
        <v>176</v>
      </c>
      <c r="E279" s="210" t="s">
        <v>1</v>
      </c>
      <c r="F279" s="211" t="s">
        <v>1235</v>
      </c>
      <c r="G279" s="208"/>
      <c r="H279" s="212">
        <v>8.4</v>
      </c>
      <c r="I279" s="213"/>
      <c r="J279" s="208"/>
      <c r="K279" s="208"/>
      <c r="L279" s="214"/>
      <c r="M279" s="215"/>
      <c r="N279" s="216"/>
      <c r="O279" s="216"/>
      <c r="P279" s="216"/>
      <c r="Q279" s="216"/>
      <c r="R279" s="216"/>
      <c r="S279" s="216"/>
      <c r="T279" s="217"/>
      <c r="AT279" s="218" t="s">
        <v>176</v>
      </c>
      <c r="AU279" s="218" t="s">
        <v>99</v>
      </c>
      <c r="AV279" s="13" t="s">
        <v>82</v>
      </c>
      <c r="AW279" s="13" t="s">
        <v>30</v>
      </c>
      <c r="AX279" s="13" t="s">
        <v>73</v>
      </c>
      <c r="AY279" s="218" t="s">
        <v>166</v>
      </c>
    </row>
    <row r="280" spans="1:65" s="14" customFormat="1" ht="11.25">
      <c r="B280" s="219"/>
      <c r="C280" s="220"/>
      <c r="D280" s="209" t="s">
        <v>176</v>
      </c>
      <c r="E280" s="221" t="s">
        <v>1</v>
      </c>
      <c r="F280" s="222" t="s">
        <v>178</v>
      </c>
      <c r="G280" s="220"/>
      <c r="H280" s="223">
        <v>8.4</v>
      </c>
      <c r="I280" s="224"/>
      <c r="J280" s="220"/>
      <c r="K280" s="220"/>
      <c r="L280" s="225"/>
      <c r="M280" s="226"/>
      <c r="N280" s="227"/>
      <c r="O280" s="227"/>
      <c r="P280" s="227"/>
      <c r="Q280" s="227"/>
      <c r="R280" s="227"/>
      <c r="S280" s="227"/>
      <c r="T280" s="228"/>
      <c r="AT280" s="229" t="s">
        <v>176</v>
      </c>
      <c r="AU280" s="229" t="s">
        <v>99</v>
      </c>
      <c r="AV280" s="14" t="s">
        <v>99</v>
      </c>
      <c r="AW280" s="14" t="s">
        <v>30</v>
      </c>
      <c r="AX280" s="14" t="s">
        <v>80</v>
      </c>
      <c r="AY280" s="229" t="s">
        <v>166</v>
      </c>
    </row>
    <row r="281" spans="1:65" s="12" customFormat="1" ht="22.9" customHeight="1">
      <c r="B281" s="177"/>
      <c r="C281" s="178"/>
      <c r="D281" s="179" t="s">
        <v>72</v>
      </c>
      <c r="E281" s="191" t="s">
        <v>463</v>
      </c>
      <c r="F281" s="191" t="s">
        <v>464</v>
      </c>
      <c r="G281" s="178"/>
      <c r="H281" s="178"/>
      <c r="I281" s="181"/>
      <c r="J281" s="192">
        <f>BK281</f>
        <v>0</v>
      </c>
      <c r="K281" s="178"/>
      <c r="L281" s="183"/>
      <c r="M281" s="184"/>
      <c r="N281" s="185"/>
      <c r="O281" s="185"/>
      <c r="P281" s="186">
        <f>SUM(P282:P291)</f>
        <v>0</v>
      </c>
      <c r="Q281" s="185"/>
      <c r="R281" s="186">
        <f>SUM(R282:R291)</f>
        <v>0</v>
      </c>
      <c r="S281" s="185"/>
      <c r="T281" s="187">
        <f>SUM(T282:T291)</f>
        <v>0</v>
      </c>
      <c r="AR281" s="188" t="s">
        <v>80</v>
      </c>
      <c r="AT281" s="189" t="s">
        <v>72</v>
      </c>
      <c r="AU281" s="189" t="s">
        <v>80</v>
      </c>
      <c r="AY281" s="188" t="s">
        <v>166</v>
      </c>
      <c r="BK281" s="190">
        <f>SUM(BK282:BK291)</f>
        <v>0</v>
      </c>
    </row>
    <row r="282" spans="1:65" s="2" customFormat="1" ht="24.2" customHeight="1">
      <c r="A282" s="35"/>
      <c r="B282" s="36"/>
      <c r="C282" s="193" t="s">
        <v>229</v>
      </c>
      <c r="D282" s="193" t="s">
        <v>170</v>
      </c>
      <c r="E282" s="194" t="s">
        <v>466</v>
      </c>
      <c r="F282" s="195" t="s">
        <v>467</v>
      </c>
      <c r="G282" s="196" t="s">
        <v>193</v>
      </c>
      <c r="H282" s="197">
        <v>2.6640000000000001</v>
      </c>
      <c r="I282" s="198"/>
      <c r="J282" s="199">
        <f>ROUND(I282*H282,2)</f>
        <v>0</v>
      </c>
      <c r="K282" s="200"/>
      <c r="L282" s="40"/>
      <c r="M282" s="201" t="s">
        <v>1</v>
      </c>
      <c r="N282" s="202" t="s">
        <v>38</v>
      </c>
      <c r="O282" s="72"/>
      <c r="P282" s="203">
        <f>O282*H282</f>
        <v>0</v>
      </c>
      <c r="Q282" s="203">
        <v>0</v>
      </c>
      <c r="R282" s="203">
        <f>Q282*H282</f>
        <v>0</v>
      </c>
      <c r="S282" s="203">
        <v>0</v>
      </c>
      <c r="T282" s="204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5" t="s">
        <v>174</v>
      </c>
      <c r="AT282" s="205" t="s">
        <v>170</v>
      </c>
      <c r="AU282" s="205" t="s">
        <v>82</v>
      </c>
      <c r="AY282" s="18" t="s">
        <v>166</v>
      </c>
      <c r="BE282" s="206">
        <f>IF(N282="základní",J282,0)</f>
        <v>0</v>
      </c>
      <c r="BF282" s="206">
        <f>IF(N282="snížená",J282,0)</f>
        <v>0</v>
      </c>
      <c r="BG282" s="206">
        <f>IF(N282="zákl. přenesená",J282,0)</f>
        <v>0</v>
      </c>
      <c r="BH282" s="206">
        <f>IF(N282="sníž. přenesená",J282,0)</f>
        <v>0</v>
      </c>
      <c r="BI282" s="206">
        <f>IF(N282="nulová",J282,0)</f>
        <v>0</v>
      </c>
      <c r="BJ282" s="18" t="s">
        <v>80</v>
      </c>
      <c r="BK282" s="206">
        <f>ROUND(I282*H282,2)</f>
        <v>0</v>
      </c>
      <c r="BL282" s="18" t="s">
        <v>174</v>
      </c>
      <c r="BM282" s="205" t="s">
        <v>1236</v>
      </c>
    </row>
    <row r="283" spans="1:65" s="2" customFormat="1" ht="24.2" customHeight="1">
      <c r="A283" s="35"/>
      <c r="B283" s="36"/>
      <c r="C283" s="193" t="s">
        <v>396</v>
      </c>
      <c r="D283" s="193" t="s">
        <v>170</v>
      </c>
      <c r="E283" s="194" t="s">
        <v>470</v>
      </c>
      <c r="F283" s="195" t="s">
        <v>471</v>
      </c>
      <c r="G283" s="196" t="s">
        <v>193</v>
      </c>
      <c r="H283" s="197">
        <v>39.96</v>
      </c>
      <c r="I283" s="198"/>
      <c r="J283" s="199">
        <f>ROUND(I283*H283,2)</f>
        <v>0</v>
      </c>
      <c r="K283" s="200"/>
      <c r="L283" s="40"/>
      <c r="M283" s="201" t="s">
        <v>1</v>
      </c>
      <c r="N283" s="202" t="s">
        <v>38</v>
      </c>
      <c r="O283" s="72"/>
      <c r="P283" s="203">
        <f>O283*H283</f>
        <v>0</v>
      </c>
      <c r="Q283" s="203">
        <v>0</v>
      </c>
      <c r="R283" s="203">
        <f>Q283*H283</f>
        <v>0</v>
      </c>
      <c r="S283" s="203">
        <v>0</v>
      </c>
      <c r="T283" s="204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5" t="s">
        <v>174</v>
      </c>
      <c r="AT283" s="205" t="s">
        <v>170</v>
      </c>
      <c r="AU283" s="205" t="s">
        <v>82</v>
      </c>
      <c r="AY283" s="18" t="s">
        <v>166</v>
      </c>
      <c r="BE283" s="206">
        <f>IF(N283="základní",J283,0)</f>
        <v>0</v>
      </c>
      <c r="BF283" s="206">
        <f>IF(N283="snížená",J283,0)</f>
        <v>0</v>
      </c>
      <c r="BG283" s="206">
        <f>IF(N283="zákl. přenesená",J283,0)</f>
        <v>0</v>
      </c>
      <c r="BH283" s="206">
        <f>IF(N283="sníž. přenesená",J283,0)</f>
        <v>0</v>
      </c>
      <c r="BI283" s="206">
        <f>IF(N283="nulová",J283,0)</f>
        <v>0</v>
      </c>
      <c r="BJ283" s="18" t="s">
        <v>80</v>
      </c>
      <c r="BK283" s="206">
        <f>ROUND(I283*H283,2)</f>
        <v>0</v>
      </c>
      <c r="BL283" s="18" t="s">
        <v>174</v>
      </c>
      <c r="BM283" s="205" t="s">
        <v>1237</v>
      </c>
    </row>
    <row r="284" spans="1:65" s="13" customFormat="1" ht="11.25">
      <c r="B284" s="207"/>
      <c r="C284" s="208"/>
      <c r="D284" s="209" t="s">
        <v>176</v>
      </c>
      <c r="E284" s="210" t="s">
        <v>1</v>
      </c>
      <c r="F284" s="211" t="s">
        <v>1238</v>
      </c>
      <c r="G284" s="208"/>
      <c r="H284" s="212">
        <v>39.96</v>
      </c>
      <c r="I284" s="213"/>
      <c r="J284" s="208"/>
      <c r="K284" s="208"/>
      <c r="L284" s="214"/>
      <c r="M284" s="215"/>
      <c r="N284" s="216"/>
      <c r="O284" s="216"/>
      <c r="P284" s="216"/>
      <c r="Q284" s="216"/>
      <c r="R284" s="216"/>
      <c r="S284" s="216"/>
      <c r="T284" s="217"/>
      <c r="AT284" s="218" t="s">
        <v>176</v>
      </c>
      <c r="AU284" s="218" t="s">
        <v>82</v>
      </c>
      <c r="AV284" s="13" t="s">
        <v>82</v>
      </c>
      <c r="AW284" s="13" t="s">
        <v>30</v>
      </c>
      <c r="AX284" s="13" t="s">
        <v>80</v>
      </c>
      <c r="AY284" s="218" t="s">
        <v>166</v>
      </c>
    </row>
    <row r="285" spans="1:65" s="14" customFormat="1" ht="11.25">
      <c r="B285" s="219"/>
      <c r="C285" s="220"/>
      <c r="D285" s="209" t="s">
        <v>176</v>
      </c>
      <c r="E285" s="221" t="s">
        <v>1</v>
      </c>
      <c r="F285" s="222" t="s">
        <v>178</v>
      </c>
      <c r="G285" s="220"/>
      <c r="H285" s="223">
        <v>39.96</v>
      </c>
      <c r="I285" s="224"/>
      <c r="J285" s="220"/>
      <c r="K285" s="220"/>
      <c r="L285" s="225"/>
      <c r="M285" s="226"/>
      <c r="N285" s="227"/>
      <c r="O285" s="227"/>
      <c r="P285" s="227"/>
      <c r="Q285" s="227"/>
      <c r="R285" s="227"/>
      <c r="S285" s="227"/>
      <c r="T285" s="228"/>
      <c r="AT285" s="229" t="s">
        <v>176</v>
      </c>
      <c r="AU285" s="229" t="s">
        <v>82</v>
      </c>
      <c r="AV285" s="14" t="s">
        <v>99</v>
      </c>
      <c r="AW285" s="14" t="s">
        <v>30</v>
      </c>
      <c r="AX285" s="14" t="s">
        <v>73</v>
      </c>
      <c r="AY285" s="229" t="s">
        <v>166</v>
      </c>
    </row>
    <row r="286" spans="1:65" s="2" customFormat="1" ht="33" customHeight="1">
      <c r="A286" s="35"/>
      <c r="B286" s="36"/>
      <c r="C286" s="193" t="s">
        <v>400</v>
      </c>
      <c r="D286" s="193" t="s">
        <v>170</v>
      </c>
      <c r="E286" s="194" t="s">
        <v>1239</v>
      </c>
      <c r="F286" s="195" t="s">
        <v>1240</v>
      </c>
      <c r="G286" s="196" t="s">
        <v>193</v>
      </c>
      <c r="H286" s="197">
        <v>0.308</v>
      </c>
      <c r="I286" s="198"/>
      <c r="J286" s="199">
        <f>ROUND(I286*H286,2)</f>
        <v>0</v>
      </c>
      <c r="K286" s="200"/>
      <c r="L286" s="40"/>
      <c r="M286" s="201" t="s">
        <v>1</v>
      </c>
      <c r="N286" s="202" t="s">
        <v>38</v>
      </c>
      <c r="O286" s="72"/>
      <c r="P286" s="203">
        <f>O286*H286</f>
        <v>0</v>
      </c>
      <c r="Q286" s="203">
        <v>0</v>
      </c>
      <c r="R286" s="203">
        <f>Q286*H286</f>
        <v>0</v>
      </c>
      <c r="S286" s="203">
        <v>0</v>
      </c>
      <c r="T286" s="204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5" t="s">
        <v>174</v>
      </c>
      <c r="AT286" s="205" t="s">
        <v>170</v>
      </c>
      <c r="AU286" s="205" t="s">
        <v>82</v>
      </c>
      <c r="AY286" s="18" t="s">
        <v>166</v>
      </c>
      <c r="BE286" s="206">
        <f>IF(N286="základní",J286,0)</f>
        <v>0</v>
      </c>
      <c r="BF286" s="206">
        <f>IF(N286="snížená",J286,0)</f>
        <v>0</v>
      </c>
      <c r="BG286" s="206">
        <f>IF(N286="zákl. přenesená",J286,0)</f>
        <v>0</v>
      </c>
      <c r="BH286" s="206">
        <f>IF(N286="sníž. přenesená",J286,0)</f>
        <v>0</v>
      </c>
      <c r="BI286" s="206">
        <f>IF(N286="nulová",J286,0)</f>
        <v>0</v>
      </c>
      <c r="BJ286" s="18" t="s">
        <v>80</v>
      </c>
      <c r="BK286" s="206">
        <f>ROUND(I286*H286,2)</f>
        <v>0</v>
      </c>
      <c r="BL286" s="18" t="s">
        <v>174</v>
      </c>
      <c r="BM286" s="205" t="s">
        <v>1241</v>
      </c>
    </row>
    <row r="287" spans="1:65" s="13" customFormat="1" ht="11.25">
      <c r="B287" s="207"/>
      <c r="C287" s="208"/>
      <c r="D287" s="209" t="s">
        <v>176</v>
      </c>
      <c r="E287" s="210" t="s">
        <v>1</v>
      </c>
      <c r="F287" s="211" t="s">
        <v>1242</v>
      </c>
      <c r="G287" s="208"/>
      <c r="H287" s="212">
        <v>0.308</v>
      </c>
      <c r="I287" s="213"/>
      <c r="J287" s="208"/>
      <c r="K287" s="208"/>
      <c r="L287" s="214"/>
      <c r="M287" s="215"/>
      <c r="N287" s="216"/>
      <c r="O287" s="216"/>
      <c r="P287" s="216"/>
      <c r="Q287" s="216"/>
      <c r="R287" s="216"/>
      <c r="S287" s="216"/>
      <c r="T287" s="217"/>
      <c r="AT287" s="218" t="s">
        <v>176</v>
      </c>
      <c r="AU287" s="218" t="s">
        <v>82</v>
      </c>
      <c r="AV287" s="13" t="s">
        <v>82</v>
      </c>
      <c r="AW287" s="13" t="s">
        <v>30</v>
      </c>
      <c r="AX287" s="13" t="s">
        <v>80</v>
      </c>
      <c r="AY287" s="218" t="s">
        <v>166</v>
      </c>
    </row>
    <row r="288" spans="1:65" s="2" customFormat="1" ht="33" customHeight="1">
      <c r="A288" s="35"/>
      <c r="B288" s="36"/>
      <c r="C288" s="193" t="s">
        <v>404</v>
      </c>
      <c r="D288" s="193" t="s">
        <v>170</v>
      </c>
      <c r="E288" s="194" t="s">
        <v>1243</v>
      </c>
      <c r="F288" s="195" t="s">
        <v>1244</v>
      </c>
      <c r="G288" s="196" t="s">
        <v>193</v>
      </c>
      <c r="H288" s="197">
        <v>1.016</v>
      </c>
      <c r="I288" s="198"/>
      <c r="J288" s="199">
        <f>ROUND(I288*H288,2)</f>
        <v>0</v>
      </c>
      <c r="K288" s="200"/>
      <c r="L288" s="40"/>
      <c r="M288" s="201" t="s">
        <v>1</v>
      </c>
      <c r="N288" s="202" t="s">
        <v>38</v>
      </c>
      <c r="O288" s="72"/>
      <c r="P288" s="203">
        <f>O288*H288</f>
        <v>0</v>
      </c>
      <c r="Q288" s="203">
        <v>0</v>
      </c>
      <c r="R288" s="203">
        <f>Q288*H288</f>
        <v>0</v>
      </c>
      <c r="S288" s="203">
        <v>0</v>
      </c>
      <c r="T288" s="204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5" t="s">
        <v>174</v>
      </c>
      <c r="AT288" s="205" t="s">
        <v>170</v>
      </c>
      <c r="AU288" s="205" t="s">
        <v>82</v>
      </c>
      <c r="AY288" s="18" t="s">
        <v>166</v>
      </c>
      <c r="BE288" s="206">
        <f>IF(N288="základní",J288,0)</f>
        <v>0</v>
      </c>
      <c r="BF288" s="206">
        <f>IF(N288="snížená",J288,0)</f>
        <v>0</v>
      </c>
      <c r="BG288" s="206">
        <f>IF(N288="zákl. přenesená",J288,0)</f>
        <v>0</v>
      </c>
      <c r="BH288" s="206">
        <f>IF(N288="sníž. přenesená",J288,0)</f>
        <v>0</v>
      </c>
      <c r="BI288" s="206">
        <f>IF(N288="nulová",J288,0)</f>
        <v>0</v>
      </c>
      <c r="BJ288" s="18" t="s">
        <v>80</v>
      </c>
      <c r="BK288" s="206">
        <f>ROUND(I288*H288,2)</f>
        <v>0</v>
      </c>
      <c r="BL288" s="18" t="s">
        <v>174</v>
      </c>
      <c r="BM288" s="205" t="s">
        <v>1245</v>
      </c>
    </row>
    <row r="289" spans="1:65" s="13" customFormat="1" ht="11.25">
      <c r="B289" s="207"/>
      <c r="C289" s="208"/>
      <c r="D289" s="209" t="s">
        <v>176</v>
      </c>
      <c r="E289" s="210" t="s">
        <v>1</v>
      </c>
      <c r="F289" s="211" t="s">
        <v>1246</v>
      </c>
      <c r="G289" s="208"/>
      <c r="H289" s="212">
        <v>1.016</v>
      </c>
      <c r="I289" s="213"/>
      <c r="J289" s="208"/>
      <c r="K289" s="208"/>
      <c r="L289" s="214"/>
      <c r="M289" s="215"/>
      <c r="N289" s="216"/>
      <c r="O289" s="216"/>
      <c r="P289" s="216"/>
      <c r="Q289" s="216"/>
      <c r="R289" s="216"/>
      <c r="S289" s="216"/>
      <c r="T289" s="217"/>
      <c r="AT289" s="218" t="s">
        <v>176</v>
      </c>
      <c r="AU289" s="218" t="s">
        <v>82</v>
      </c>
      <c r="AV289" s="13" t="s">
        <v>82</v>
      </c>
      <c r="AW289" s="13" t="s">
        <v>30</v>
      </c>
      <c r="AX289" s="13" t="s">
        <v>80</v>
      </c>
      <c r="AY289" s="218" t="s">
        <v>166</v>
      </c>
    </row>
    <row r="290" spans="1:65" s="2" customFormat="1" ht="24.2" customHeight="1">
      <c r="A290" s="35"/>
      <c r="B290" s="36"/>
      <c r="C290" s="193" t="s">
        <v>410</v>
      </c>
      <c r="D290" s="193" t="s">
        <v>170</v>
      </c>
      <c r="E290" s="194" t="s">
        <v>1247</v>
      </c>
      <c r="F290" s="195" t="s">
        <v>192</v>
      </c>
      <c r="G290" s="196" t="s">
        <v>193</v>
      </c>
      <c r="H290" s="197">
        <v>1.34</v>
      </c>
      <c r="I290" s="198"/>
      <c r="J290" s="199">
        <f>ROUND(I290*H290,2)</f>
        <v>0</v>
      </c>
      <c r="K290" s="200"/>
      <c r="L290" s="40"/>
      <c r="M290" s="201" t="s">
        <v>1</v>
      </c>
      <c r="N290" s="202" t="s">
        <v>38</v>
      </c>
      <c r="O290" s="72"/>
      <c r="P290" s="203">
        <f>O290*H290</f>
        <v>0</v>
      </c>
      <c r="Q290" s="203">
        <v>0</v>
      </c>
      <c r="R290" s="203">
        <f>Q290*H290</f>
        <v>0</v>
      </c>
      <c r="S290" s="203">
        <v>0</v>
      </c>
      <c r="T290" s="204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5" t="s">
        <v>174</v>
      </c>
      <c r="AT290" s="205" t="s">
        <v>170</v>
      </c>
      <c r="AU290" s="205" t="s">
        <v>82</v>
      </c>
      <c r="AY290" s="18" t="s">
        <v>166</v>
      </c>
      <c r="BE290" s="206">
        <f>IF(N290="základní",J290,0)</f>
        <v>0</v>
      </c>
      <c r="BF290" s="206">
        <f>IF(N290="snížená",J290,0)</f>
        <v>0</v>
      </c>
      <c r="BG290" s="206">
        <f>IF(N290="zákl. přenesená",J290,0)</f>
        <v>0</v>
      </c>
      <c r="BH290" s="206">
        <f>IF(N290="sníž. přenesená",J290,0)</f>
        <v>0</v>
      </c>
      <c r="BI290" s="206">
        <f>IF(N290="nulová",J290,0)</f>
        <v>0</v>
      </c>
      <c r="BJ290" s="18" t="s">
        <v>80</v>
      </c>
      <c r="BK290" s="206">
        <f>ROUND(I290*H290,2)</f>
        <v>0</v>
      </c>
      <c r="BL290" s="18" t="s">
        <v>174</v>
      </c>
      <c r="BM290" s="205" t="s">
        <v>1248</v>
      </c>
    </row>
    <row r="291" spans="1:65" s="13" customFormat="1" ht="11.25">
      <c r="B291" s="207"/>
      <c r="C291" s="208"/>
      <c r="D291" s="209" t="s">
        <v>176</v>
      </c>
      <c r="E291" s="210" t="s">
        <v>1</v>
      </c>
      <c r="F291" s="211" t="s">
        <v>1249</v>
      </c>
      <c r="G291" s="208"/>
      <c r="H291" s="212">
        <v>1.34</v>
      </c>
      <c r="I291" s="213"/>
      <c r="J291" s="208"/>
      <c r="K291" s="208"/>
      <c r="L291" s="214"/>
      <c r="M291" s="215"/>
      <c r="N291" s="216"/>
      <c r="O291" s="216"/>
      <c r="P291" s="216"/>
      <c r="Q291" s="216"/>
      <c r="R291" s="216"/>
      <c r="S291" s="216"/>
      <c r="T291" s="217"/>
      <c r="AT291" s="218" t="s">
        <v>176</v>
      </c>
      <c r="AU291" s="218" t="s">
        <v>82</v>
      </c>
      <c r="AV291" s="13" t="s">
        <v>82</v>
      </c>
      <c r="AW291" s="13" t="s">
        <v>30</v>
      </c>
      <c r="AX291" s="13" t="s">
        <v>80</v>
      </c>
      <c r="AY291" s="218" t="s">
        <v>166</v>
      </c>
    </row>
    <row r="292" spans="1:65" s="12" customFormat="1" ht="22.9" customHeight="1">
      <c r="B292" s="177"/>
      <c r="C292" s="178"/>
      <c r="D292" s="179" t="s">
        <v>72</v>
      </c>
      <c r="E292" s="191" t="s">
        <v>486</v>
      </c>
      <c r="F292" s="191" t="s">
        <v>487</v>
      </c>
      <c r="G292" s="178"/>
      <c r="H292" s="178"/>
      <c r="I292" s="181"/>
      <c r="J292" s="192">
        <f>BK292</f>
        <v>0</v>
      </c>
      <c r="K292" s="178"/>
      <c r="L292" s="183"/>
      <c r="M292" s="184"/>
      <c r="N292" s="185"/>
      <c r="O292" s="185"/>
      <c r="P292" s="186">
        <f>P293</f>
        <v>0</v>
      </c>
      <c r="Q292" s="185"/>
      <c r="R292" s="186">
        <f>R293</f>
        <v>0</v>
      </c>
      <c r="S292" s="185"/>
      <c r="T292" s="187">
        <f>T293</f>
        <v>0</v>
      </c>
      <c r="AR292" s="188" t="s">
        <v>80</v>
      </c>
      <c r="AT292" s="189" t="s">
        <v>72</v>
      </c>
      <c r="AU292" s="189" t="s">
        <v>80</v>
      </c>
      <c r="AY292" s="188" t="s">
        <v>166</v>
      </c>
      <c r="BK292" s="190">
        <f>BK293</f>
        <v>0</v>
      </c>
    </row>
    <row r="293" spans="1:65" s="2" customFormat="1" ht="24.2" customHeight="1">
      <c r="A293" s="35"/>
      <c r="B293" s="36"/>
      <c r="C293" s="193" t="s">
        <v>420</v>
      </c>
      <c r="D293" s="193" t="s">
        <v>170</v>
      </c>
      <c r="E293" s="194" t="s">
        <v>1250</v>
      </c>
      <c r="F293" s="195" t="s">
        <v>1251</v>
      </c>
      <c r="G293" s="196" t="s">
        <v>193</v>
      </c>
      <c r="H293" s="197">
        <v>18.568000000000001</v>
      </c>
      <c r="I293" s="198"/>
      <c r="J293" s="199">
        <f>ROUND(I293*H293,2)</f>
        <v>0</v>
      </c>
      <c r="K293" s="200"/>
      <c r="L293" s="40"/>
      <c r="M293" s="201" t="s">
        <v>1</v>
      </c>
      <c r="N293" s="202" t="s">
        <v>38</v>
      </c>
      <c r="O293" s="72"/>
      <c r="P293" s="203">
        <f>O293*H293</f>
        <v>0</v>
      </c>
      <c r="Q293" s="203">
        <v>0</v>
      </c>
      <c r="R293" s="203">
        <f>Q293*H293</f>
        <v>0</v>
      </c>
      <c r="S293" s="203">
        <v>0</v>
      </c>
      <c r="T293" s="204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5" t="s">
        <v>174</v>
      </c>
      <c r="AT293" s="205" t="s">
        <v>170</v>
      </c>
      <c r="AU293" s="205" t="s">
        <v>82</v>
      </c>
      <c r="AY293" s="18" t="s">
        <v>166</v>
      </c>
      <c r="BE293" s="206">
        <f>IF(N293="základní",J293,0)</f>
        <v>0</v>
      </c>
      <c r="BF293" s="206">
        <f>IF(N293="snížená",J293,0)</f>
        <v>0</v>
      </c>
      <c r="BG293" s="206">
        <f>IF(N293="zákl. přenesená",J293,0)</f>
        <v>0</v>
      </c>
      <c r="BH293" s="206">
        <f>IF(N293="sníž. přenesená",J293,0)</f>
        <v>0</v>
      </c>
      <c r="BI293" s="206">
        <f>IF(N293="nulová",J293,0)</f>
        <v>0</v>
      </c>
      <c r="BJ293" s="18" t="s">
        <v>80</v>
      </c>
      <c r="BK293" s="206">
        <f>ROUND(I293*H293,2)</f>
        <v>0</v>
      </c>
      <c r="BL293" s="18" t="s">
        <v>174</v>
      </c>
      <c r="BM293" s="205" t="s">
        <v>1252</v>
      </c>
    </row>
    <row r="294" spans="1:65" s="12" customFormat="1" ht="25.9" customHeight="1">
      <c r="B294" s="177"/>
      <c r="C294" s="178"/>
      <c r="D294" s="179" t="s">
        <v>72</v>
      </c>
      <c r="E294" s="180" t="s">
        <v>825</v>
      </c>
      <c r="F294" s="180" t="s">
        <v>826</v>
      </c>
      <c r="G294" s="178"/>
      <c r="H294" s="178"/>
      <c r="I294" s="181"/>
      <c r="J294" s="182">
        <f>BK294</f>
        <v>0</v>
      </c>
      <c r="K294" s="178"/>
      <c r="L294" s="183"/>
      <c r="M294" s="184"/>
      <c r="N294" s="185"/>
      <c r="O294" s="185"/>
      <c r="P294" s="186">
        <f>SUM(P295:P299)</f>
        <v>0</v>
      </c>
      <c r="Q294" s="185"/>
      <c r="R294" s="186">
        <f>SUM(R295:R299)</f>
        <v>0</v>
      </c>
      <c r="S294" s="185"/>
      <c r="T294" s="187">
        <f>SUM(T295:T299)</f>
        <v>0</v>
      </c>
      <c r="AR294" s="188" t="s">
        <v>174</v>
      </c>
      <c r="AT294" s="189" t="s">
        <v>72</v>
      </c>
      <c r="AU294" s="189" t="s">
        <v>73</v>
      </c>
      <c r="AY294" s="188" t="s">
        <v>166</v>
      </c>
      <c r="BK294" s="190">
        <f>SUM(BK295:BK299)</f>
        <v>0</v>
      </c>
    </row>
    <row r="295" spans="1:65" s="2" customFormat="1" ht="33" customHeight="1">
      <c r="A295" s="35"/>
      <c r="B295" s="36"/>
      <c r="C295" s="193" t="s">
        <v>428</v>
      </c>
      <c r="D295" s="193" t="s">
        <v>170</v>
      </c>
      <c r="E295" s="194" t="s">
        <v>1253</v>
      </c>
      <c r="F295" s="195" t="s">
        <v>1254</v>
      </c>
      <c r="G295" s="196" t="s">
        <v>240</v>
      </c>
      <c r="H295" s="197">
        <v>2</v>
      </c>
      <c r="I295" s="198"/>
      <c r="J295" s="199">
        <f>ROUND(I295*H295,2)</f>
        <v>0</v>
      </c>
      <c r="K295" s="200"/>
      <c r="L295" s="40"/>
      <c r="M295" s="201" t="s">
        <v>1</v>
      </c>
      <c r="N295" s="202" t="s">
        <v>38</v>
      </c>
      <c r="O295" s="72"/>
      <c r="P295" s="203">
        <f>O295*H295</f>
        <v>0</v>
      </c>
      <c r="Q295" s="203">
        <v>0</v>
      </c>
      <c r="R295" s="203">
        <f>Q295*H295</f>
        <v>0</v>
      </c>
      <c r="S295" s="203">
        <v>0</v>
      </c>
      <c r="T295" s="204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5" t="s">
        <v>830</v>
      </c>
      <c r="AT295" s="205" t="s">
        <v>170</v>
      </c>
      <c r="AU295" s="205" t="s">
        <v>80</v>
      </c>
      <c r="AY295" s="18" t="s">
        <v>166</v>
      </c>
      <c r="BE295" s="206">
        <f>IF(N295="základní",J295,0)</f>
        <v>0</v>
      </c>
      <c r="BF295" s="206">
        <f>IF(N295="snížená",J295,0)</f>
        <v>0</v>
      </c>
      <c r="BG295" s="206">
        <f>IF(N295="zákl. přenesená",J295,0)</f>
        <v>0</v>
      </c>
      <c r="BH295" s="206">
        <f>IF(N295="sníž. přenesená",J295,0)</f>
        <v>0</v>
      </c>
      <c r="BI295" s="206">
        <f>IF(N295="nulová",J295,0)</f>
        <v>0</v>
      </c>
      <c r="BJ295" s="18" t="s">
        <v>80</v>
      </c>
      <c r="BK295" s="206">
        <f>ROUND(I295*H295,2)</f>
        <v>0</v>
      </c>
      <c r="BL295" s="18" t="s">
        <v>830</v>
      </c>
      <c r="BM295" s="205" t="s">
        <v>1255</v>
      </c>
    </row>
    <row r="296" spans="1:65" s="13" customFormat="1" ht="11.25">
      <c r="B296" s="207"/>
      <c r="C296" s="208"/>
      <c r="D296" s="209" t="s">
        <v>176</v>
      </c>
      <c r="E296" s="210" t="s">
        <v>1</v>
      </c>
      <c r="F296" s="211" t="s">
        <v>82</v>
      </c>
      <c r="G296" s="208"/>
      <c r="H296" s="212">
        <v>2</v>
      </c>
      <c r="I296" s="213"/>
      <c r="J296" s="208"/>
      <c r="K296" s="208"/>
      <c r="L296" s="214"/>
      <c r="M296" s="215"/>
      <c r="N296" s="216"/>
      <c r="O296" s="216"/>
      <c r="P296" s="216"/>
      <c r="Q296" s="216"/>
      <c r="R296" s="216"/>
      <c r="S296" s="216"/>
      <c r="T296" s="217"/>
      <c r="AT296" s="218" t="s">
        <v>176</v>
      </c>
      <c r="AU296" s="218" t="s">
        <v>80</v>
      </c>
      <c r="AV296" s="13" t="s">
        <v>82</v>
      </c>
      <c r="AW296" s="13" t="s">
        <v>30</v>
      </c>
      <c r="AX296" s="13" t="s">
        <v>73</v>
      </c>
      <c r="AY296" s="218" t="s">
        <v>166</v>
      </c>
    </row>
    <row r="297" spans="1:65" s="14" customFormat="1" ht="11.25">
      <c r="B297" s="219"/>
      <c r="C297" s="220"/>
      <c r="D297" s="209" t="s">
        <v>176</v>
      </c>
      <c r="E297" s="221" t="s">
        <v>1</v>
      </c>
      <c r="F297" s="222" t="s">
        <v>178</v>
      </c>
      <c r="G297" s="220"/>
      <c r="H297" s="223">
        <v>2</v>
      </c>
      <c r="I297" s="224"/>
      <c r="J297" s="220"/>
      <c r="K297" s="220"/>
      <c r="L297" s="225"/>
      <c r="M297" s="226"/>
      <c r="N297" s="227"/>
      <c r="O297" s="227"/>
      <c r="P297" s="227"/>
      <c r="Q297" s="227"/>
      <c r="R297" s="227"/>
      <c r="S297" s="227"/>
      <c r="T297" s="228"/>
      <c r="AT297" s="229" t="s">
        <v>176</v>
      </c>
      <c r="AU297" s="229" t="s">
        <v>80</v>
      </c>
      <c r="AV297" s="14" t="s">
        <v>99</v>
      </c>
      <c r="AW297" s="14" t="s">
        <v>30</v>
      </c>
      <c r="AX297" s="14" t="s">
        <v>80</v>
      </c>
      <c r="AY297" s="229" t="s">
        <v>166</v>
      </c>
    </row>
    <row r="298" spans="1:65" s="2" customFormat="1" ht="24.2" customHeight="1">
      <c r="A298" s="35"/>
      <c r="B298" s="36"/>
      <c r="C298" s="193" t="s">
        <v>433</v>
      </c>
      <c r="D298" s="193" t="s">
        <v>170</v>
      </c>
      <c r="E298" s="194" t="s">
        <v>1256</v>
      </c>
      <c r="F298" s="195" t="s">
        <v>1257</v>
      </c>
      <c r="G298" s="196" t="s">
        <v>836</v>
      </c>
      <c r="H298" s="197">
        <v>1</v>
      </c>
      <c r="I298" s="198"/>
      <c r="J298" s="199">
        <f>ROUND(I298*H298,2)</f>
        <v>0</v>
      </c>
      <c r="K298" s="200"/>
      <c r="L298" s="40"/>
      <c r="M298" s="201" t="s">
        <v>1</v>
      </c>
      <c r="N298" s="202" t="s">
        <v>38</v>
      </c>
      <c r="O298" s="72"/>
      <c r="P298" s="203">
        <f>O298*H298</f>
        <v>0</v>
      </c>
      <c r="Q298" s="203">
        <v>0</v>
      </c>
      <c r="R298" s="203">
        <f>Q298*H298</f>
        <v>0</v>
      </c>
      <c r="S298" s="203">
        <v>0</v>
      </c>
      <c r="T298" s="20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5" t="s">
        <v>830</v>
      </c>
      <c r="AT298" s="205" t="s">
        <v>170</v>
      </c>
      <c r="AU298" s="205" t="s">
        <v>80</v>
      </c>
      <c r="AY298" s="18" t="s">
        <v>166</v>
      </c>
      <c r="BE298" s="206">
        <f>IF(N298="základní",J298,0)</f>
        <v>0</v>
      </c>
      <c r="BF298" s="206">
        <f>IF(N298="snížená",J298,0)</f>
        <v>0</v>
      </c>
      <c r="BG298" s="206">
        <f>IF(N298="zákl. přenesená",J298,0)</f>
        <v>0</v>
      </c>
      <c r="BH298" s="206">
        <f>IF(N298="sníž. přenesená",J298,0)</f>
        <v>0</v>
      </c>
      <c r="BI298" s="206">
        <f>IF(N298="nulová",J298,0)</f>
        <v>0</v>
      </c>
      <c r="BJ298" s="18" t="s">
        <v>80</v>
      </c>
      <c r="BK298" s="206">
        <f>ROUND(I298*H298,2)</f>
        <v>0</v>
      </c>
      <c r="BL298" s="18" t="s">
        <v>830</v>
      </c>
      <c r="BM298" s="205" t="s">
        <v>1258</v>
      </c>
    </row>
    <row r="299" spans="1:65" s="13" customFormat="1" ht="11.25">
      <c r="B299" s="207"/>
      <c r="C299" s="208"/>
      <c r="D299" s="209" t="s">
        <v>176</v>
      </c>
      <c r="E299" s="210" t="s">
        <v>1</v>
      </c>
      <c r="F299" s="211" t="s">
        <v>80</v>
      </c>
      <c r="G299" s="208"/>
      <c r="H299" s="212">
        <v>1</v>
      </c>
      <c r="I299" s="213"/>
      <c r="J299" s="208"/>
      <c r="K299" s="208"/>
      <c r="L299" s="214"/>
      <c r="M299" s="263"/>
      <c r="N299" s="264"/>
      <c r="O299" s="264"/>
      <c r="P299" s="264"/>
      <c r="Q299" s="264"/>
      <c r="R299" s="264"/>
      <c r="S299" s="264"/>
      <c r="T299" s="265"/>
      <c r="AT299" s="218" t="s">
        <v>176</v>
      </c>
      <c r="AU299" s="218" t="s">
        <v>80</v>
      </c>
      <c r="AV299" s="13" t="s">
        <v>82</v>
      </c>
      <c r="AW299" s="13" t="s">
        <v>30</v>
      </c>
      <c r="AX299" s="13" t="s">
        <v>80</v>
      </c>
      <c r="AY299" s="218" t="s">
        <v>166</v>
      </c>
    </row>
    <row r="300" spans="1:65" s="2" customFormat="1" ht="6.95" customHeight="1">
      <c r="A300" s="35"/>
      <c r="B300" s="55"/>
      <c r="C300" s="56"/>
      <c r="D300" s="56"/>
      <c r="E300" s="56"/>
      <c r="F300" s="56"/>
      <c r="G300" s="56"/>
      <c r="H300" s="56"/>
      <c r="I300" s="56"/>
      <c r="J300" s="56"/>
      <c r="K300" s="56"/>
      <c r="L300" s="40"/>
      <c r="M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</row>
  </sheetData>
  <sheetProtection algorithmName="SHA-512" hashValue="JJvbTcWfc4lLWzC4HVOymCIbYKHHeOJxqPt6msuvjq4KY0iXhGy+pM15WL6KNussnFBGgtt1z8gMguXwzK/5vA==" saltValue="zxLN4Dc/PUef/D4xMUApl9b8zySA/+Bmgfg5Mf3vvtsw65JXjkBVrqk3bGxfed0mslG+IJXHJw39gHUwG30hSQ==" spinCount="100000" sheet="1" objects="1" scenarios="1" formatColumns="0" formatRows="0" autoFilter="0"/>
  <autoFilter ref="C142:K299"/>
  <mergeCells count="15">
    <mergeCell ref="E129:H129"/>
    <mergeCell ref="E133:H133"/>
    <mergeCell ref="E131:H131"/>
    <mergeCell ref="E135:H135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8" t="s">
        <v>106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82</v>
      </c>
    </row>
    <row r="4" spans="1:46" s="1" customFormat="1" ht="24.95" customHeight="1">
      <c r="B4" s="21"/>
      <c r="D4" s="118" t="s">
        <v>107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5" t="str">
        <f>'Rekapitulace stavby'!K6</f>
        <v>MŠ Naděje, K Hájku 2972, FM - oprava kanalizace</v>
      </c>
      <c r="F7" s="316"/>
      <c r="G7" s="316"/>
      <c r="H7" s="316"/>
      <c r="L7" s="21"/>
    </row>
    <row r="8" spans="1:46" s="2" customFormat="1" ht="12" customHeight="1">
      <c r="A8" s="35"/>
      <c r="B8" s="40"/>
      <c r="C8" s="35"/>
      <c r="D8" s="120" t="s">
        <v>108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8" t="s">
        <v>1259</v>
      </c>
      <c r="F9" s="317"/>
      <c r="G9" s="317"/>
      <c r="H9" s="317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0" t="s">
        <v>18</v>
      </c>
      <c r="E11" s="35"/>
      <c r="F11" s="111" t="s">
        <v>1</v>
      </c>
      <c r="G11" s="35"/>
      <c r="H11" s="35"/>
      <c r="I11" s="120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20</v>
      </c>
      <c r="E12" s="35"/>
      <c r="F12" s="111" t="s">
        <v>21</v>
      </c>
      <c r="G12" s="35"/>
      <c r="H12" s="35"/>
      <c r="I12" s="120" t="s">
        <v>22</v>
      </c>
      <c r="J12" s="121" t="str">
        <f>'Rekapitulace stavby'!AN8</f>
        <v>19. 2. 2022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24</v>
      </c>
      <c r="E14" s="35"/>
      <c r="F14" s="35"/>
      <c r="G14" s="35"/>
      <c r="H14" s="35"/>
      <c r="I14" s="120" t="s">
        <v>25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21</v>
      </c>
      <c r="F15" s="35"/>
      <c r="G15" s="35"/>
      <c r="H15" s="35"/>
      <c r="I15" s="120" t="s">
        <v>26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0" t="s">
        <v>27</v>
      </c>
      <c r="E17" s="35"/>
      <c r="F17" s="35"/>
      <c r="G17" s="35"/>
      <c r="H17" s="35"/>
      <c r="I17" s="120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9" t="str">
        <f>'Rekapitulace stavby'!E14</f>
        <v>Vyplň údaj</v>
      </c>
      <c r="F18" s="320"/>
      <c r="G18" s="320"/>
      <c r="H18" s="320"/>
      <c r="I18" s="120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0" t="s">
        <v>29</v>
      </c>
      <c r="E20" s="35"/>
      <c r="F20" s="35"/>
      <c r="G20" s="35"/>
      <c r="H20" s="35"/>
      <c r="I20" s="120" t="s">
        <v>25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21</v>
      </c>
      <c r="F21" s="35"/>
      <c r="G21" s="35"/>
      <c r="H21" s="35"/>
      <c r="I21" s="120" t="s">
        <v>26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0" t="s">
        <v>31</v>
      </c>
      <c r="E23" s="35"/>
      <c r="F23" s="35"/>
      <c r="G23" s="35"/>
      <c r="H23" s="35"/>
      <c r="I23" s="120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21</v>
      </c>
      <c r="F24" s="35"/>
      <c r="G24" s="35"/>
      <c r="H24" s="35"/>
      <c r="I24" s="120" t="s">
        <v>26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0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2"/>
      <c r="B27" s="123"/>
      <c r="C27" s="122"/>
      <c r="D27" s="122"/>
      <c r="E27" s="321" t="s">
        <v>1</v>
      </c>
      <c r="F27" s="321"/>
      <c r="G27" s="321"/>
      <c r="H27" s="321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5"/>
      <c r="E29" s="125"/>
      <c r="F29" s="125"/>
      <c r="G29" s="125"/>
      <c r="H29" s="125"/>
      <c r="I29" s="125"/>
      <c r="J29" s="125"/>
      <c r="K29" s="12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33</v>
      </c>
      <c r="E30" s="35"/>
      <c r="F30" s="35"/>
      <c r="G30" s="35"/>
      <c r="H30" s="35"/>
      <c r="I30" s="35"/>
      <c r="J30" s="127">
        <f>ROUND(J121,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35</v>
      </c>
      <c r="G32" s="35"/>
      <c r="H32" s="35"/>
      <c r="I32" s="128" t="s">
        <v>34</v>
      </c>
      <c r="J32" s="128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9" t="s">
        <v>37</v>
      </c>
      <c r="E33" s="120" t="s">
        <v>38</v>
      </c>
      <c r="F33" s="130">
        <f>ROUND((SUM(BE121:BE139)),  2)</f>
        <v>0</v>
      </c>
      <c r="G33" s="35"/>
      <c r="H33" s="35"/>
      <c r="I33" s="131">
        <v>0.21</v>
      </c>
      <c r="J33" s="130">
        <f>ROUND(((SUM(BE121:BE139))*I33),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0" t="s">
        <v>39</v>
      </c>
      <c r="F34" s="130">
        <f>ROUND((SUM(BF121:BF139)),  2)</f>
        <v>0</v>
      </c>
      <c r="G34" s="35"/>
      <c r="H34" s="35"/>
      <c r="I34" s="131">
        <v>0.15</v>
      </c>
      <c r="J34" s="130">
        <f>ROUND(((SUM(BF121:BF139))*I34),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0" t="s">
        <v>40</v>
      </c>
      <c r="F35" s="130">
        <f>ROUND((SUM(BG121:BG139)),  2)</f>
        <v>0</v>
      </c>
      <c r="G35" s="35"/>
      <c r="H35" s="35"/>
      <c r="I35" s="131">
        <v>0.21</v>
      </c>
      <c r="J35" s="13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0" t="s">
        <v>41</v>
      </c>
      <c r="F36" s="130">
        <f>ROUND((SUM(BH121:BH139)),  2)</f>
        <v>0</v>
      </c>
      <c r="G36" s="35"/>
      <c r="H36" s="35"/>
      <c r="I36" s="131">
        <v>0.15</v>
      </c>
      <c r="J36" s="13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42</v>
      </c>
      <c r="F37" s="130">
        <f>ROUND((SUM(BI121:BI139)),  2)</f>
        <v>0</v>
      </c>
      <c r="G37" s="35"/>
      <c r="H37" s="35"/>
      <c r="I37" s="131">
        <v>0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4"/>
      <c r="J39" s="137">
        <f>SUM(J30:J37)</f>
        <v>0</v>
      </c>
      <c r="K39" s="13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112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2" t="str">
        <f>E7</f>
        <v>MŠ Naděje, K Hájku 2972, FM - oprava kanalizace</v>
      </c>
      <c r="F85" s="323"/>
      <c r="G85" s="323"/>
      <c r="H85" s="32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108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9" t="str">
        <f>E9</f>
        <v>VON - Vedlejší a ostatní náklady</v>
      </c>
      <c r="F87" s="324"/>
      <c r="G87" s="324"/>
      <c r="H87" s="324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19. 2. 2022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0" t="s">
        <v>113</v>
      </c>
      <c r="D94" s="151"/>
      <c r="E94" s="151"/>
      <c r="F94" s="151"/>
      <c r="G94" s="151"/>
      <c r="H94" s="151"/>
      <c r="I94" s="151"/>
      <c r="J94" s="152" t="s">
        <v>114</v>
      </c>
      <c r="K94" s="151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3" t="s">
        <v>115</v>
      </c>
      <c r="D96" s="37"/>
      <c r="E96" s="37"/>
      <c r="F96" s="37"/>
      <c r="G96" s="37"/>
      <c r="H96" s="37"/>
      <c r="I96" s="37"/>
      <c r="J96" s="85">
        <f>J121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116</v>
      </c>
    </row>
    <row r="97" spans="1:31" s="9" customFormat="1" ht="24.95" customHeight="1">
      <c r="B97" s="154"/>
      <c r="C97" s="155"/>
      <c r="D97" s="156" t="s">
        <v>1260</v>
      </c>
      <c r="E97" s="157"/>
      <c r="F97" s="157"/>
      <c r="G97" s="157"/>
      <c r="H97" s="157"/>
      <c r="I97" s="157"/>
      <c r="J97" s="158">
        <f>J122</f>
        <v>0</v>
      </c>
      <c r="K97" s="155"/>
      <c r="L97" s="159"/>
    </row>
    <row r="98" spans="1:31" s="10" customFormat="1" ht="19.899999999999999" customHeight="1">
      <c r="B98" s="160"/>
      <c r="C98" s="105"/>
      <c r="D98" s="161" t="s">
        <v>1261</v>
      </c>
      <c r="E98" s="162"/>
      <c r="F98" s="162"/>
      <c r="G98" s="162"/>
      <c r="H98" s="162"/>
      <c r="I98" s="162"/>
      <c r="J98" s="163">
        <f>J123</f>
        <v>0</v>
      </c>
      <c r="K98" s="105"/>
      <c r="L98" s="164"/>
    </row>
    <row r="99" spans="1:31" s="10" customFormat="1" ht="19.899999999999999" customHeight="1">
      <c r="B99" s="160"/>
      <c r="C99" s="105"/>
      <c r="D99" s="161" t="s">
        <v>1262</v>
      </c>
      <c r="E99" s="162"/>
      <c r="F99" s="162"/>
      <c r="G99" s="162"/>
      <c r="H99" s="162"/>
      <c r="I99" s="162"/>
      <c r="J99" s="163">
        <f>J129</f>
        <v>0</v>
      </c>
      <c r="K99" s="105"/>
      <c r="L99" s="164"/>
    </row>
    <row r="100" spans="1:31" s="10" customFormat="1" ht="19.899999999999999" customHeight="1">
      <c r="B100" s="160"/>
      <c r="C100" s="105"/>
      <c r="D100" s="161" t="s">
        <v>1263</v>
      </c>
      <c r="E100" s="162"/>
      <c r="F100" s="162"/>
      <c r="G100" s="162"/>
      <c r="H100" s="162"/>
      <c r="I100" s="162"/>
      <c r="J100" s="163">
        <f>J133</f>
        <v>0</v>
      </c>
      <c r="K100" s="105"/>
      <c r="L100" s="164"/>
    </row>
    <row r="101" spans="1:31" s="10" customFormat="1" ht="19.899999999999999" customHeight="1">
      <c r="B101" s="160"/>
      <c r="C101" s="105"/>
      <c r="D101" s="161" t="s">
        <v>1264</v>
      </c>
      <c r="E101" s="162"/>
      <c r="F101" s="162"/>
      <c r="G101" s="162"/>
      <c r="H101" s="162"/>
      <c r="I101" s="162"/>
      <c r="J101" s="163">
        <f>J137</f>
        <v>0</v>
      </c>
      <c r="K101" s="105"/>
      <c r="L101" s="164"/>
    </row>
    <row r="102" spans="1:31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31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4.95" customHeight="1">
      <c r="A108" s="35"/>
      <c r="B108" s="36"/>
      <c r="C108" s="24" t="s">
        <v>151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22" t="str">
        <f>E7</f>
        <v>MŠ Naděje, K Hájku 2972, FM - oprava kanalizace</v>
      </c>
      <c r="F111" s="323"/>
      <c r="G111" s="323"/>
      <c r="H111" s="323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108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269" t="str">
        <f>E9</f>
        <v>VON - Vedlejší a ostatní náklady</v>
      </c>
      <c r="F113" s="324"/>
      <c r="G113" s="324"/>
      <c r="H113" s="324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20</v>
      </c>
      <c r="D115" s="37"/>
      <c r="E115" s="37"/>
      <c r="F115" s="28" t="str">
        <f>F12</f>
        <v xml:space="preserve"> </v>
      </c>
      <c r="G115" s="37"/>
      <c r="H115" s="37"/>
      <c r="I115" s="30" t="s">
        <v>22</v>
      </c>
      <c r="J115" s="67" t="str">
        <f>IF(J12="","",J12)</f>
        <v>19. 2. 2022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24</v>
      </c>
      <c r="D117" s="37"/>
      <c r="E117" s="37"/>
      <c r="F117" s="28" t="str">
        <f>E15</f>
        <v xml:space="preserve"> </v>
      </c>
      <c r="G117" s="37"/>
      <c r="H117" s="37"/>
      <c r="I117" s="30" t="s">
        <v>29</v>
      </c>
      <c r="J117" s="33" t="str">
        <f>E21</f>
        <v xml:space="preserve"> 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27</v>
      </c>
      <c r="D118" s="37"/>
      <c r="E118" s="37"/>
      <c r="F118" s="28" t="str">
        <f>IF(E18="","",E18)</f>
        <v>Vyplň údaj</v>
      </c>
      <c r="G118" s="37"/>
      <c r="H118" s="37"/>
      <c r="I118" s="30" t="s">
        <v>31</v>
      </c>
      <c r="J118" s="33" t="str">
        <f>E24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65"/>
      <c r="B120" s="166"/>
      <c r="C120" s="167" t="s">
        <v>152</v>
      </c>
      <c r="D120" s="168" t="s">
        <v>58</v>
      </c>
      <c r="E120" s="168" t="s">
        <v>54</v>
      </c>
      <c r="F120" s="168" t="s">
        <v>55</v>
      </c>
      <c r="G120" s="168" t="s">
        <v>153</v>
      </c>
      <c r="H120" s="168" t="s">
        <v>154</v>
      </c>
      <c r="I120" s="168" t="s">
        <v>155</v>
      </c>
      <c r="J120" s="169" t="s">
        <v>114</v>
      </c>
      <c r="K120" s="170" t="s">
        <v>156</v>
      </c>
      <c r="L120" s="171"/>
      <c r="M120" s="76" t="s">
        <v>1</v>
      </c>
      <c r="N120" s="77" t="s">
        <v>37</v>
      </c>
      <c r="O120" s="77" t="s">
        <v>157</v>
      </c>
      <c r="P120" s="77" t="s">
        <v>158</v>
      </c>
      <c r="Q120" s="77" t="s">
        <v>159</v>
      </c>
      <c r="R120" s="77" t="s">
        <v>160</v>
      </c>
      <c r="S120" s="77" t="s">
        <v>161</v>
      </c>
      <c r="T120" s="78" t="s">
        <v>162</v>
      </c>
      <c r="U120" s="165"/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/>
    </row>
    <row r="121" spans="1:65" s="2" customFormat="1" ht="22.9" customHeight="1">
      <c r="A121" s="35"/>
      <c r="B121" s="36"/>
      <c r="C121" s="83" t="s">
        <v>163</v>
      </c>
      <c r="D121" s="37"/>
      <c r="E121" s="37"/>
      <c r="F121" s="37"/>
      <c r="G121" s="37"/>
      <c r="H121" s="37"/>
      <c r="I121" s="37"/>
      <c r="J121" s="172">
        <f>BK121</f>
        <v>0</v>
      </c>
      <c r="K121" s="37"/>
      <c r="L121" s="40"/>
      <c r="M121" s="79"/>
      <c r="N121" s="173"/>
      <c r="O121" s="80"/>
      <c r="P121" s="174">
        <f>P122</f>
        <v>0</v>
      </c>
      <c r="Q121" s="80"/>
      <c r="R121" s="174">
        <f>R122</f>
        <v>0</v>
      </c>
      <c r="S121" s="80"/>
      <c r="T121" s="175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72</v>
      </c>
      <c r="AU121" s="18" t="s">
        <v>116</v>
      </c>
      <c r="BK121" s="176">
        <f>BK122</f>
        <v>0</v>
      </c>
    </row>
    <row r="122" spans="1:65" s="12" customFormat="1" ht="25.9" customHeight="1">
      <c r="B122" s="177"/>
      <c r="C122" s="178"/>
      <c r="D122" s="179" t="s">
        <v>72</v>
      </c>
      <c r="E122" s="180" t="s">
        <v>1265</v>
      </c>
      <c r="F122" s="180" t="s">
        <v>1266</v>
      </c>
      <c r="G122" s="178"/>
      <c r="H122" s="178"/>
      <c r="I122" s="181"/>
      <c r="J122" s="182">
        <f>BK122</f>
        <v>0</v>
      </c>
      <c r="K122" s="178"/>
      <c r="L122" s="183"/>
      <c r="M122" s="184"/>
      <c r="N122" s="185"/>
      <c r="O122" s="185"/>
      <c r="P122" s="186">
        <f>P123+P129+P133+P137</f>
        <v>0</v>
      </c>
      <c r="Q122" s="185"/>
      <c r="R122" s="186">
        <f>R123+R129+R133+R137</f>
        <v>0</v>
      </c>
      <c r="S122" s="185"/>
      <c r="T122" s="187">
        <f>T123+T129+T133+T137</f>
        <v>0</v>
      </c>
      <c r="AR122" s="188" t="s">
        <v>196</v>
      </c>
      <c r="AT122" s="189" t="s">
        <v>72</v>
      </c>
      <c r="AU122" s="189" t="s">
        <v>73</v>
      </c>
      <c r="AY122" s="188" t="s">
        <v>166</v>
      </c>
      <c r="BK122" s="190">
        <f>BK123+BK129+BK133+BK137</f>
        <v>0</v>
      </c>
    </row>
    <row r="123" spans="1:65" s="12" customFormat="1" ht="22.9" customHeight="1">
      <c r="B123" s="177"/>
      <c r="C123" s="178"/>
      <c r="D123" s="179" t="s">
        <v>72</v>
      </c>
      <c r="E123" s="191" t="s">
        <v>1267</v>
      </c>
      <c r="F123" s="191" t="s">
        <v>1268</v>
      </c>
      <c r="G123" s="178"/>
      <c r="H123" s="178"/>
      <c r="I123" s="181"/>
      <c r="J123" s="192">
        <f>BK123</f>
        <v>0</v>
      </c>
      <c r="K123" s="178"/>
      <c r="L123" s="183"/>
      <c r="M123" s="184"/>
      <c r="N123" s="185"/>
      <c r="O123" s="185"/>
      <c r="P123" s="186">
        <f>SUM(P124:P128)</f>
        <v>0</v>
      </c>
      <c r="Q123" s="185"/>
      <c r="R123" s="186">
        <f>SUM(R124:R128)</f>
        <v>0</v>
      </c>
      <c r="S123" s="185"/>
      <c r="T123" s="187">
        <f>SUM(T124:T128)</f>
        <v>0</v>
      </c>
      <c r="AR123" s="188" t="s">
        <v>196</v>
      </c>
      <c r="AT123" s="189" t="s">
        <v>72</v>
      </c>
      <c r="AU123" s="189" t="s">
        <v>80</v>
      </c>
      <c r="AY123" s="188" t="s">
        <v>166</v>
      </c>
      <c r="BK123" s="190">
        <f>SUM(BK124:BK128)</f>
        <v>0</v>
      </c>
    </row>
    <row r="124" spans="1:65" s="2" customFormat="1" ht="16.5" customHeight="1">
      <c r="A124" s="35"/>
      <c r="B124" s="36"/>
      <c r="C124" s="193" t="s">
        <v>80</v>
      </c>
      <c r="D124" s="193" t="s">
        <v>170</v>
      </c>
      <c r="E124" s="194" t="s">
        <v>1269</v>
      </c>
      <c r="F124" s="195" t="s">
        <v>1270</v>
      </c>
      <c r="G124" s="196" t="s">
        <v>836</v>
      </c>
      <c r="H124" s="197">
        <v>1</v>
      </c>
      <c r="I124" s="198"/>
      <c r="J124" s="199">
        <f>ROUND(I124*H124,2)</f>
        <v>0</v>
      </c>
      <c r="K124" s="200"/>
      <c r="L124" s="40"/>
      <c r="M124" s="201" t="s">
        <v>1</v>
      </c>
      <c r="N124" s="202" t="s">
        <v>38</v>
      </c>
      <c r="O124" s="72"/>
      <c r="P124" s="203">
        <f>O124*H124</f>
        <v>0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5" t="s">
        <v>1271</v>
      </c>
      <c r="AT124" s="205" t="s">
        <v>170</v>
      </c>
      <c r="AU124" s="205" t="s">
        <v>82</v>
      </c>
      <c r="AY124" s="18" t="s">
        <v>166</v>
      </c>
      <c r="BE124" s="206">
        <f>IF(N124="základní",J124,0)</f>
        <v>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8" t="s">
        <v>80</v>
      </c>
      <c r="BK124" s="206">
        <f>ROUND(I124*H124,2)</f>
        <v>0</v>
      </c>
      <c r="BL124" s="18" t="s">
        <v>1271</v>
      </c>
      <c r="BM124" s="205" t="s">
        <v>1272</v>
      </c>
    </row>
    <row r="125" spans="1:65" s="13" customFormat="1" ht="11.25">
      <c r="B125" s="207"/>
      <c r="C125" s="208"/>
      <c r="D125" s="209" t="s">
        <v>176</v>
      </c>
      <c r="E125" s="210" t="s">
        <v>1</v>
      </c>
      <c r="F125" s="211" t="s">
        <v>1273</v>
      </c>
      <c r="G125" s="208"/>
      <c r="H125" s="212">
        <v>1</v>
      </c>
      <c r="I125" s="213"/>
      <c r="J125" s="208"/>
      <c r="K125" s="208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176</v>
      </c>
      <c r="AU125" s="218" t="s">
        <v>82</v>
      </c>
      <c r="AV125" s="13" t="s">
        <v>82</v>
      </c>
      <c r="AW125" s="13" t="s">
        <v>30</v>
      </c>
      <c r="AX125" s="13" t="s">
        <v>73</v>
      </c>
      <c r="AY125" s="218" t="s">
        <v>166</v>
      </c>
    </row>
    <row r="126" spans="1:65" s="14" customFormat="1" ht="11.25">
      <c r="B126" s="219"/>
      <c r="C126" s="220"/>
      <c r="D126" s="209" t="s">
        <v>176</v>
      </c>
      <c r="E126" s="221" t="s">
        <v>1</v>
      </c>
      <c r="F126" s="222" t="s">
        <v>178</v>
      </c>
      <c r="G126" s="220"/>
      <c r="H126" s="223">
        <v>1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176</v>
      </c>
      <c r="AU126" s="229" t="s">
        <v>82</v>
      </c>
      <c r="AV126" s="14" t="s">
        <v>99</v>
      </c>
      <c r="AW126" s="14" t="s">
        <v>30</v>
      </c>
      <c r="AX126" s="14" t="s">
        <v>80</v>
      </c>
      <c r="AY126" s="229" t="s">
        <v>166</v>
      </c>
    </row>
    <row r="127" spans="1:65" s="2" customFormat="1" ht="16.5" customHeight="1">
      <c r="A127" s="35"/>
      <c r="B127" s="36"/>
      <c r="C127" s="193" t="s">
        <v>82</v>
      </c>
      <c r="D127" s="193" t="s">
        <v>170</v>
      </c>
      <c r="E127" s="194" t="s">
        <v>1274</v>
      </c>
      <c r="F127" s="195" t="s">
        <v>1275</v>
      </c>
      <c r="G127" s="196" t="s">
        <v>836</v>
      </c>
      <c r="H127" s="197">
        <v>1</v>
      </c>
      <c r="I127" s="198"/>
      <c r="J127" s="199">
        <f>ROUND(I127*H127,2)</f>
        <v>0</v>
      </c>
      <c r="K127" s="200"/>
      <c r="L127" s="40"/>
      <c r="M127" s="201" t="s">
        <v>1</v>
      </c>
      <c r="N127" s="202" t="s">
        <v>38</v>
      </c>
      <c r="O127" s="72"/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5" t="s">
        <v>1271</v>
      </c>
      <c r="AT127" s="205" t="s">
        <v>170</v>
      </c>
      <c r="AU127" s="205" t="s">
        <v>82</v>
      </c>
      <c r="AY127" s="18" t="s">
        <v>166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8" t="s">
        <v>80</v>
      </c>
      <c r="BK127" s="206">
        <f>ROUND(I127*H127,2)</f>
        <v>0</v>
      </c>
      <c r="BL127" s="18" t="s">
        <v>1271</v>
      </c>
      <c r="BM127" s="205" t="s">
        <v>1276</v>
      </c>
    </row>
    <row r="128" spans="1:65" s="13" customFormat="1" ht="11.25">
      <c r="B128" s="207"/>
      <c r="C128" s="208"/>
      <c r="D128" s="209" t="s">
        <v>176</v>
      </c>
      <c r="E128" s="210" t="s">
        <v>1</v>
      </c>
      <c r="F128" s="211" t="s">
        <v>1277</v>
      </c>
      <c r="G128" s="208"/>
      <c r="H128" s="212">
        <v>1</v>
      </c>
      <c r="I128" s="213"/>
      <c r="J128" s="208"/>
      <c r="K128" s="208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176</v>
      </c>
      <c r="AU128" s="218" t="s">
        <v>82</v>
      </c>
      <c r="AV128" s="13" t="s">
        <v>82</v>
      </c>
      <c r="AW128" s="13" t="s">
        <v>30</v>
      </c>
      <c r="AX128" s="13" t="s">
        <v>80</v>
      </c>
      <c r="AY128" s="218" t="s">
        <v>166</v>
      </c>
    </row>
    <row r="129" spans="1:65" s="12" customFormat="1" ht="22.9" customHeight="1">
      <c r="B129" s="177"/>
      <c r="C129" s="178"/>
      <c r="D129" s="179" t="s">
        <v>72</v>
      </c>
      <c r="E129" s="191" t="s">
        <v>1278</v>
      </c>
      <c r="F129" s="191" t="s">
        <v>1279</v>
      </c>
      <c r="G129" s="178"/>
      <c r="H129" s="178"/>
      <c r="I129" s="181"/>
      <c r="J129" s="192">
        <f>BK129</f>
        <v>0</v>
      </c>
      <c r="K129" s="178"/>
      <c r="L129" s="183"/>
      <c r="M129" s="184"/>
      <c r="N129" s="185"/>
      <c r="O129" s="185"/>
      <c r="P129" s="186">
        <f>SUM(P130:P132)</f>
        <v>0</v>
      </c>
      <c r="Q129" s="185"/>
      <c r="R129" s="186">
        <f>SUM(R130:R132)</f>
        <v>0</v>
      </c>
      <c r="S129" s="185"/>
      <c r="T129" s="187">
        <f>SUM(T130:T132)</f>
        <v>0</v>
      </c>
      <c r="AR129" s="188" t="s">
        <v>196</v>
      </c>
      <c r="AT129" s="189" t="s">
        <v>72</v>
      </c>
      <c r="AU129" s="189" t="s">
        <v>80</v>
      </c>
      <c r="AY129" s="188" t="s">
        <v>166</v>
      </c>
      <c r="BK129" s="190">
        <f>SUM(BK130:BK132)</f>
        <v>0</v>
      </c>
    </row>
    <row r="130" spans="1:65" s="2" customFormat="1" ht="16.5" customHeight="1">
      <c r="A130" s="35"/>
      <c r="B130" s="36"/>
      <c r="C130" s="193" t="s">
        <v>99</v>
      </c>
      <c r="D130" s="193" t="s">
        <v>170</v>
      </c>
      <c r="E130" s="194" t="s">
        <v>1280</v>
      </c>
      <c r="F130" s="195" t="s">
        <v>1279</v>
      </c>
      <c r="G130" s="196" t="s">
        <v>836</v>
      </c>
      <c r="H130" s="197">
        <v>1</v>
      </c>
      <c r="I130" s="198"/>
      <c r="J130" s="199">
        <f>ROUND(I130*H130,2)</f>
        <v>0</v>
      </c>
      <c r="K130" s="200"/>
      <c r="L130" s="40"/>
      <c r="M130" s="201" t="s">
        <v>1</v>
      </c>
      <c r="N130" s="202" t="s">
        <v>38</v>
      </c>
      <c r="O130" s="72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5" t="s">
        <v>1271</v>
      </c>
      <c r="AT130" s="205" t="s">
        <v>170</v>
      </c>
      <c r="AU130" s="205" t="s">
        <v>82</v>
      </c>
      <c r="AY130" s="18" t="s">
        <v>166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8" t="s">
        <v>80</v>
      </c>
      <c r="BK130" s="206">
        <f>ROUND(I130*H130,2)</f>
        <v>0</v>
      </c>
      <c r="BL130" s="18" t="s">
        <v>1271</v>
      </c>
      <c r="BM130" s="205" t="s">
        <v>1281</v>
      </c>
    </row>
    <row r="131" spans="1:65" s="13" customFormat="1" ht="11.25">
      <c r="B131" s="207"/>
      <c r="C131" s="208"/>
      <c r="D131" s="209" t="s">
        <v>176</v>
      </c>
      <c r="E131" s="210" t="s">
        <v>1</v>
      </c>
      <c r="F131" s="211" t="s">
        <v>1282</v>
      </c>
      <c r="G131" s="208"/>
      <c r="H131" s="212">
        <v>1</v>
      </c>
      <c r="I131" s="213"/>
      <c r="J131" s="208"/>
      <c r="K131" s="208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176</v>
      </c>
      <c r="AU131" s="218" t="s">
        <v>82</v>
      </c>
      <c r="AV131" s="13" t="s">
        <v>82</v>
      </c>
      <c r="AW131" s="13" t="s">
        <v>30</v>
      </c>
      <c r="AX131" s="13" t="s">
        <v>73</v>
      </c>
      <c r="AY131" s="218" t="s">
        <v>166</v>
      </c>
    </row>
    <row r="132" spans="1:65" s="14" customFormat="1" ht="11.25">
      <c r="B132" s="219"/>
      <c r="C132" s="220"/>
      <c r="D132" s="209" t="s">
        <v>176</v>
      </c>
      <c r="E132" s="221" t="s">
        <v>1</v>
      </c>
      <c r="F132" s="222" t="s">
        <v>178</v>
      </c>
      <c r="G132" s="220"/>
      <c r="H132" s="223">
        <v>1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176</v>
      </c>
      <c r="AU132" s="229" t="s">
        <v>82</v>
      </c>
      <c r="AV132" s="14" t="s">
        <v>99</v>
      </c>
      <c r="AW132" s="14" t="s">
        <v>30</v>
      </c>
      <c r="AX132" s="14" t="s">
        <v>80</v>
      </c>
      <c r="AY132" s="229" t="s">
        <v>166</v>
      </c>
    </row>
    <row r="133" spans="1:65" s="12" customFormat="1" ht="22.9" customHeight="1">
      <c r="B133" s="177"/>
      <c r="C133" s="178"/>
      <c r="D133" s="179" t="s">
        <v>72</v>
      </c>
      <c r="E133" s="191" t="s">
        <v>1283</v>
      </c>
      <c r="F133" s="191" t="s">
        <v>1284</v>
      </c>
      <c r="G133" s="178"/>
      <c r="H133" s="178"/>
      <c r="I133" s="181"/>
      <c r="J133" s="192">
        <f>BK133</f>
        <v>0</v>
      </c>
      <c r="K133" s="178"/>
      <c r="L133" s="183"/>
      <c r="M133" s="184"/>
      <c r="N133" s="185"/>
      <c r="O133" s="185"/>
      <c r="P133" s="186">
        <f>SUM(P134:P136)</f>
        <v>0</v>
      </c>
      <c r="Q133" s="185"/>
      <c r="R133" s="186">
        <f>SUM(R134:R136)</f>
        <v>0</v>
      </c>
      <c r="S133" s="185"/>
      <c r="T133" s="187">
        <f>SUM(T134:T136)</f>
        <v>0</v>
      </c>
      <c r="AR133" s="188" t="s">
        <v>196</v>
      </c>
      <c r="AT133" s="189" t="s">
        <v>72</v>
      </c>
      <c r="AU133" s="189" t="s">
        <v>80</v>
      </c>
      <c r="AY133" s="188" t="s">
        <v>166</v>
      </c>
      <c r="BK133" s="190">
        <f>SUM(BK134:BK136)</f>
        <v>0</v>
      </c>
    </row>
    <row r="134" spans="1:65" s="2" customFormat="1" ht="16.5" customHeight="1">
      <c r="A134" s="35"/>
      <c r="B134" s="36"/>
      <c r="C134" s="193" t="s">
        <v>174</v>
      </c>
      <c r="D134" s="193" t="s">
        <v>170</v>
      </c>
      <c r="E134" s="194" t="s">
        <v>1285</v>
      </c>
      <c r="F134" s="195" t="s">
        <v>1286</v>
      </c>
      <c r="G134" s="196" t="s">
        <v>836</v>
      </c>
      <c r="H134" s="197">
        <v>1</v>
      </c>
      <c r="I134" s="198"/>
      <c r="J134" s="199">
        <f>ROUND(I134*H134,2)</f>
        <v>0</v>
      </c>
      <c r="K134" s="200"/>
      <c r="L134" s="40"/>
      <c r="M134" s="201" t="s">
        <v>1</v>
      </c>
      <c r="N134" s="202" t="s">
        <v>38</v>
      </c>
      <c r="O134" s="72"/>
      <c r="P134" s="203">
        <f>O134*H134</f>
        <v>0</v>
      </c>
      <c r="Q134" s="203">
        <v>0</v>
      </c>
      <c r="R134" s="203">
        <f>Q134*H134</f>
        <v>0</v>
      </c>
      <c r="S134" s="203">
        <v>0</v>
      </c>
      <c r="T134" s="20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5" t="s">
        <v>1271</v>
      </c>
      <c r="AT134" s="205" t="s">
        <v>170</v>
      </c>
      <c r="AU134" s="205" t="s">
        <v>82</v>
      </c>
      <c r="AY134" s="18" t="s">
        <v>166</v>
      </c>
      <c r="BE134" s="206">
        <f>IF(N134="základní",J134,0)</f>
        <v>0</v>
      </c>
      <c r="BF134" s="206">
        <f>IF(N134="snížená",J134,0)</f>
        <v>0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18" t="s">
        <v>80</v>
      </c>
      <c r="BK134" s="206">
        <f>ROUND(I134*H134,2)</f>
        <v>0</v>
      </c>
      <c r="BL134" s="18" t="s">
        <v>1271</v>
      </c>
      <c r="BM134" s="205" t="s">
        <v>1287</v>
      </c>
    </row>
    <row r="135" spans="1:65" s="13" customFormat="1" ht="11.25">
      <c r="B135" s="207"/>
      <c r="C135" s="208"/>
      <c r="D135" s="209" t="s">
        <v>176</v>
      </c>
      <c r="E135" s="210" t="s">
        <v>1</v>
      </c>
      <c r="F135" s="211" t="s">
        <v>1288</v>
      </c>
      <c r="G135" s="208"/>
      <c r="H135" s="212">
        <v>1</v>
      </c>
      <c r="I135" s="213"/>
      <c r="J135" s="208"/>
      <c r="K135" s="208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176</v>
      </c>
      <c r="AU135" s="218" t="s">
        <v>82</v>
      </c>
      <c r="AV135" s="13" t="s">
        <v>82</v>
      </c>
      <c r="AW135" s="13" t="s">
        <v>30</v>
      </c>
      <c r="AX135" s="13" t="s">
        <v>73</v>
      </c>
      <c r="AY135" s="218" t="s">
        <v>166</v>
      </c>
    </row>
    <row r="136" spans="1:65" s="14" customFormat="1" ht="11.25">
      <c r="B136" s="219"/>
      <c r="C136" s="220"/>
      <c r="D136" s="209" t="s">
        <v>176</v>
      </c>
      <c r="E136" s="221" t="s">
        <v>1</v>
      </c>
      <c r="F136" s="222" t="s">
        <v>178</v>
      </c>
      <c r="G136" s="220"/>
      <c r="H136" s="223">
        <v>1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176</v>
      </c>
      <c r="AU136" s="229" t="s">
        <v>82</v>
      </c>
      <c r="AV136" s="14" t="s">
        <v>99</v>
      </c>
      <c r="AW136" s="14" t="s">
        <v>30</v>
      </c>
      <c r="AX136" s="14" t="s">
        <v>80</v>
      </c>
      <c r="AY136" s="229" t="s">
        <v>166</v>
      </c>
    </row>
    <row r="137" spans="1:65" s="12" customFormat="1" ht="22.9" customHeight="1">
      <c r="B137" s="177"/>
      <c r="C137" s="178"/>
      <c r="D137" s="179" t="s">
        <v>72</v>
      </c>
      <c r="E137" s="191" t="s">
        <v>1289</v>
      </c>
      <c r="F137" s="191" t="s">
        <v>1290</v>
      </c>
      <c r="G137" s="178"/>
      <c r="H137" s="178"/>
      <c r="I137" s="181"/>
      <c r="J137" s="192">
        <f>BK137</f>
        <v>0</v>
      </c>
      <c r="K137" s="178"/>
      <c r="L137" s="183"/>
      <c r="M137" s="184"/>
      <c r="N137" s="185"/>
      <c r="O137" s="185"/>
      <c r="P137" s="186">
        <f>SUM(P138:P139)</f>
        <v>0</v>
      </c>
      <c r="Q137" s="185"/>
      <c r="R137" s="186">
        <f>SUM(R138:R139)</f>
        <v>0</v>
      </c>
      <c r="S137" s="185"/>
      <c r="T137" s="187">
        <f>SUM(T138:T139)</f>
        <v>0</v>
      </c>
      <c r="AR137" s="188" t="s">
        <v>196</v>
      </c>
      <c r="AT137" s="189" t="s">
        <v>72</v>
      </c>
      <c r="AU137" s="189" t="s">
        <v>80</v>
      </c>
      <c r="AY137" s="188" t="s">
        <v>166</v>
      </c>
      <c r="BK137" s="190">
        <f>SUM(BK138:BK139)</f>
        <v>0</v>
      </c>
    </row>
    <row r="138" spans="1:65" s="2" customFormat="1" ht="24.2" customHeight="1">
      <c r="A138" s="35"/>
      <c r="B138" s="36"/>
      <c r="C138" s="193" t="s">
        <v>196</v>
      </c>
      <c r="D138" s="193" t="s">
        <v>170</v>
      </c>
      <c r="E138" s="194" t="s">
        <v>1291</v>
      </c>
      <c r="F138" s="195" t="s">
        <v>1292</v>
      </c>
      <c r="G138" s="196" t="s">
        <v>836</v>
      </c>
      <c r="H138" s="197">
        <v>1</v>
      </c>
      <c r="I138" s="198"/>
      <c r="J138" s="199">
        <f>ROUND(I138*H138,2)</f>
        <v>0</v>
      </c>
      <c r="K138" s="200"/>
      <c r="L138" s="40"/>
      <c r="M138" s="201" t="s">
        <v>1</v>
      </c>
      <c r="N138" s="202" t="s">
        <v>38</v>
      </c>
      <c r="O138" s="72"/>
      <c r="P138" s="203">
        <f>O138*H138</f>
        <v>0</v>
      </c>
      <c r="Q138" s="203">
        <v>0</v>
      </c>
      <c r="R138" s="203">
        <f>Q138*H138</f>
        <v>0</v>
      </c>
      <c r="S138" s="203">
        <v>0</v>
      </c>
      <c r="T138" s="20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5" t="s">
        <v>1271</v>
      </c>
      <c r="AT138" s="205" t="s">
        <v>170</v>
      </c>
      <c r="AU138" s="205" t="s">
        <v>82</v>
      </c>
      <c r="AY138" s="18" t="s">
        <v>166</v>
      </c>
      <c r="BE138" s="206">
        <f>IF(N138="základní",J138,0)</f>
        <v>0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8" t="s">
        <v>80</v>
      </c>
      <c r="BK138" s="206">
        <f>ROUND(I138*H138,2)</f>
        <v>0</v>
      </c>
      <c r="BL138" s="18" t="s">
        <v>1271</v>
      </c>
      <c r="BM138" s="205" t="s">
        <v>1293</v>
      </c>
    </row>
    <row r="139" spans="1:65" s="13" customFormat="1" ht="11.25">
      <c r="B139" s="207"/>
      <c r="C139" s="208"/>
      <c r="D139" s="209" t="s">
        <v>176</v>
      </c>
      <c r="E139" s="210" t="s">
        <v>1</v>
      </c>
      <c r="F139" s="211" t="s">
        <v>80</v>
      </c>
      <c r="G139" s="208"/>
      <c r="H139" s="212">
        <v>1</v>
      </c>
      <c r="I139" s="213"/>
      <c r="J139" s="208"/>
      <c r="K139" s="208"/>
      <c r="L139" s="214"/>
      <c r="M139" s="263"/>
      <c r="N139" s="264"/>
      <c r="O139" s="264"/>
      <c r="P139" s="264"/>
      <c r="Q139" s="264"/>
      <c r="R139" s="264"/>
      <c r="S139" s="264"/>
      <c r="T139" s="265"/>
      <c r="AT139" s="218" t="s">
        <v>176</v>
      </c>
      <c r="AU139" s="218" t="s">
        <v>82</v>
      </c>
      <c r="AV139" s="13" t="s">
        <v>82</v>
      </c>
      <c r="AW139" s="13" t="s">
        <v>30</v>
      </c>
      <c r="AX139" s="13" t="s">
        <v>80</v>
      </c>
      <c r="AY139" s="218" t="s">
        <v>166</v>
      </c>
    </row>
    <row r="140" spans="1:65" s="2" customFormat="1" ht="6.95" customHeight="1">
      <c r="A140" s="35"/>
      <c r="B140" s="55"/>
      <c r="C140" s="56"/>
      <c r="D140" s="56"/>
      <c r="E140" s="56"/>
      <c r="F140" s="56"/>
      <c r="G140" s="56"/>
      <c r="H140" s="56"/>
      <c r="I140" s="56"/>
      <c r="J140" s="56"/>
      <c r="K140" s="56"/>
      <c r="L140" s="40"/>
      <c r="M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</sheetData>
  <sheetProtection algorithmName="SHA-512" hashValue="m9joSnsPi0KVAb9HbK5IBlfenKkxC0Fo5dMYI6WUk5VmPZDgQBdUIaw0Nx+wERstLjCjYIETyQTpyLGbMNvSWQ==" saltValue="NY62HfQdXIJcHxjnrfBJdNXmBrJ0kJJ51o0g69xYCfpHHzfeaUtIRewywPGSdxpvQvvqgVE5g7hPBliiVHjgdw==" spinCount="100000" sheet="1" objects="1" scenarios="1" formatColumns="0" formatRows="0" autoFilter="0"/>
  <autoFilter ref="C120:K139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D.1.1. - ASŘ</vt:lpstr>
      <vt:lpstr>100 - Elektroinstalace</vt:lpstr>
      <vt:lpstr>200_1 - Vnitřní část</vt:lpstr>
      <vt:lpstr>200_2 - Splašková kanaliz...</vt:lpstr>
      <vt:lpstr>VON - Vedlejší a ostatní ...</vt:lpstr>
      <vt:lpstr>'100 - Elektroinstalace'!Názvy_tisku</vt:lpstr>
      <vt:lpstr>'200_1 - Vnitřní část'!Názvy_tisku</vt:lpstr>
      <vt:lpstr>'200_2 - Splašková kanaliz...'!Názvy_tisku</vt:lpstr>
      <vt:lpstr>'D.1.1. - ASŘ'!Názvy_tisku</vt:lpstr>
      <vt:lpstr>'Rekapitulace stavby'!Názvy_tisku</vt:lpstr>
      <vt:lpstr>'VON - Vedlejší a ostatní ...'!Názvy_tisku</vt:lpstr>
      <vt:lpstr>'100 - Elektroinstalace'!Oblast_tisku</vt:lpstr>
      <vt:lpstr>'200_1 - Vnitřní část'!Oblast_tisku</vt:lpstr>
      <vt:lpstr>'200_2 - Splašková kanaliz...'!Oblast_tisku</vt:lpstr>
      <vt:lpstr>'D.1.1. - ASŘ'!Oblast_tisku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Divín Pavel, Bc., MBA</dc:creator>
  <cp:lastModifiedBy>PM</cp:lastModifiedBy>
  <cp:lastPrinted>2022-02-20T21:09:31Z</cp:lastPrinted>
  <dcterms:created xsi:type="dcterms:W3CDTF">2022-02-20T20:02:41Z</dcterms:created>
  <dcterms:modified xsi:type="dcterms:W3CDTF">2022-02-20T21:09:33Z</dcterms:modified>
</cp:coreProperties>
</file>